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eam/sites/CleanEnergyStrategy/Shared Documents/DERs/RFI_RFP-DERs-2021/2022 DER RFP/Rules Tab Ex. B/"/>
    </mc:Choice>
  </mc:AlternateContent>
  <bookViews>
    <workbookView xWindow="0" yWindow="0" windowWidth="25200" windowHeight="10350"/>
  </bookViews>
  <sheets>
    <sheet name="3c. DR Additional Pricing" sheetId="2" r:id="rId1"/>
  </sheets>
  <externalReferences>
    <externalReference r:id="rId2"/>
  </externalReferences>
  <definedNames>
    <definedName name="_xlnm._FilterDatabase" localSheetId="0" hidden="1">'3c. DR Additional Pricing'!$A$3:$BM$287</definedName>
    <definedName name="City1" localSheetId="0">'[1]1. Proposal Content Checklist'!#REF!</definedName>
    <definedName name="City1">'[1]1. Proposal Content Checklist'!#REF!</definedName>
    <definedName name="CIty2" localSheetId="0">'[1]1. Proposal Content Checklist'!#REF!</definedName>
    <definedName name="CIty2">'[1]1. Proposal Content Checklist'!#REF!</definedName>
    <definedName name="CommArrangeField" localSheetId="0">#REF!</definedName>
    <definedName name="CommArrangeField">#REF!</definedName>
    <definedName name="CompanyName1" localSheetId="0">'[1]1. Proposal Content Checklist'!#REF!</definedName>
    <definedName name="CompanyName1">'[1]1. Proposal Content Checklist'!#REF!</definedName>
    <definedName name="CompanyName2" localSheetId="0">'[1]1. Proposal Content Checklist'!#REF!</definedName>
    <definedName name="CompanyName2">'[1]1. Proposal Content Checklist'!#REF!</definedName>
    <definedName name="ContactName1" localSheetId="0">'[1]1. Proposal Content Checklist'!#REF!</definedName>
    <definedName name="ContactName1">'[1]1. Proposal Content Checklist'!#REF!</definedName>
    <definedName name="ContactName2" localSheetId="0">'[1]1. Proposal Content Checklist'!#REF!</definedName>
    <definedName name="ContactName2">'[1]1. Proposal Content Checklist'!#REF!</definedName>
    <definedName name="DeliveryInfo" localSheetId="0">#REF!</definedName>
    <definedName name="DeliveryInfo">#REF!</definedName>
    <definedName name="Email1" localSheetId="0">'[1]1. Proposal Content Checklist'!#REF!</definedName>
    <definedName name="Email1">'[1]1. Proposal Content Checklist'!#REF!</definedName>
    <definedName name="Email2" localSheetId="0">'[1]1. Proposal Content Checklist'!#REF!</definedName>
    <definedName name="Email2">'[1]1. Proposal Content Checklist'!#REF!</definedName>
    <definedName name="fuck" localSheetId="0">'[1]1. Proposal Content Checklist'!#REF!</definedName>
    <definedName name="fuck">'[1]1. Proposal Content Checklist'!#REF!</definedName>
    <definedName name="FuelReqMeas" localSheetId="0">#REF!</definedName>
    <definedName name="FuelReqMeas">#REF!</definedName>
    <definedName name="FuelReqMeasu" localSheetId="0">#REF!</definedName>
    <definedName name="FuelReqMeasu">#REF!</definedName>
    <definedName name="FuelReqMeasures" localSheetId="0">#REF!</definedName>
    <definedName name="FuelReqMeasures">#REF!</definedName>
    <definedName name="FuelTranspo" localSheetId="0">#REF!</definedName>
    <definedName name="FuelTranspo">#REF!</definedName>
    <definedName name="FuelType" localSheetId="0">#REF!</definedName>
    <definedName name="FuelType">#REF!</definedName>
    <definedName name="idunno" localSheetId="0">'[1]1. Proposal Content Checklist'!#REF!</definedName>
    <definedName name="idunno">'[1]1. Proposal Content Checklist'!#REF!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 localSheetId="0">'[1]1. Proposal Content Checklist'!#REF!</definedName>
    <definedName name="k">'[1]1. Proposal Content Checklist'!#REF!</definedName>
    <definedName name="leavemealone" localSheetId="0">#REF!</definedName>
    <definedName name="leavemealone">#REF!</definedName>
    <definedName name="Phone" localSheetId="0">#REF!</definedName>
    <definedName name="Phone">#REF!</definedName>
    <definedName name="Phone1" localSheetId="0">'[1]1. Proposal Content Checklist'!#REF!</definedName>
    <definedName name="Phone1">'[1]1. Proposal Content Checklist'!#REF!</definedName>
    <definedName name="Phone2" localSheetId="0">'[1]1. Proposal Content Checklist'!#REF!</definedName>
    <definedName name="Phone2">'[1]1. Proposal Content Checklist'!#REF!</definedName>
    <definedName name="ProductType" localSheetId="0">#REF!</definedName>
    <definedName name="ProductType">#REF!</definedName>
    <definedName name="ProjectName" localSheetId="0">'[1]1. Proposal Content Checklist'!#REF!</definedName>
    <definedName name="ProjectName">'[1]1. Proposal Content Checklist'!#REF!</definedName>
    <definedName name="ProjectStatus" localSheetId="0">#REF!</definedName>
    <definedName name="ProjectStatus">#REF!</definedName>
    <definedName name="ProjectType" localSheetId="0">#REF!</definedName>
    <definedName name="ProjectType">#REF!</definedName>
    <definedName name="ProjStat" localSheetId="0">#REF!</definedName>
    <definedName name="ProjStat">#REF!</definedName>
    <definedName name="ResourceType" localSheetId="0">#REF!</definedName>
    <definedName name="ResourceType">#REF!</definedName>
    <definedName name="solver_typ" localSheetId="0" hidden="1">2</definedName>
    <definedName name="solver_ver" localSheetId="0" hidden="1">17</definedName>
    <definedName name="StateFields" localSheetId="0">#REF!</definedName>
    <definedName name="StateFields">#REF!</definedName>
    <definedName name="StateFieldsContact" localSheetId="0">#REF!</definedName>
    <definedName name="StateFieldsContact">#REF!</definedName>
    <definedName name="StateFieldsProject" localSheetId="0">#REF!</definedName>
    <definedName name="StateFieldsProject">#REF!</definedName>
    <definedName name="StateProv1" localSheetId="0">'[1]1. Proposal Content Checklist'!#REF!</definedName>
    <definedName name="StateProv1">'[1]1. Proposal Content Checklist'!#REF!</definedName>
    <definedName name="StateProv2" localSheetId="0">'[1]1. Proposal Content Checklist'!#REF!</definedName>
    <definedName name="StateProv2">'[1]1. Proposal Content Checklist'!#REF!</definedName>
    <definedName name="stop" localSheetId="0">'[1]1. Proposal Content Checklist'!#REF!</definedName>
    <definedName name="stop">'[1]1. Proposal Content Checklist'!#REF!</definedName>
    <definedName name="stopit" localSheetId="0">#REF!</definedName>
    <definedName name="stopit">#REF!</definedName>
    <definedName name="TechType" localSheetId="0">#REF!</definedName>
    <definedName name="TechType">#REF!</definedName>
    <definedName name="TransJump" localSheetId="0">#REF!</definedName>
    <definedName name="TransJump">#REF!</definedName>
    <definedName name="wtop" localSheetId="0">'[1]1. Proposal Content Checklist'!#REF!</definedName>
    <definedName name="wtop">'[1]1. Proposal Content Checklist'!#REF!</definedName>
    <definedName name="wuit" localSheetId="0">#REF!</definedName>
    <definedName name="wuit">#REF!</definedName>
    <definedName name="Zip1" localSheetId="0">'[1]1. Proposal Content Checklist'!#REF!</definedName>
    <definedName name="Zip1">'[1]1. Proposal Content Checklist'!#REF!</definedName>
  </definedName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1" i="2" l="1"/>
  <c r="C332" i="2" s="1"/>
  <c r="C333" i="2" s="1"/>
  <c r="C334" i="2" s="1"/>
  <c r="C335" i="2" s="1"/>
  <c r="C336" i="2" s="1"/>
  <c r="C337" i="2" s="1"/>
  <c r="C338" i="2" s="1"/>
  <c r="C330" i="2"/>
  <c r="Z338" i="2"/>
  <c r="S338" i="2"/>
  <c r="R338" i="2"/>
  <c r="Q338" i="2"/>
  <c r="Z337" i="2"/>
  <c r="S337" i="2"/>
  <c r="R337" i="2"/>
  <c r="Q337" i="2"/>
  <c r="Z336" i="2"/>
  <c r="S336" i="2"/>
  <c r="R336" i="2"/>
  <c r="Q336" i="2"/>
  <c r="Z335" i="2"/>
  <c r="S335" i="2"/>
  <c r="R335" i="2"/>
  <c r="Q335" i="2"/>
  <c r="Z334" i="2"/>
  <c r="S334" i="2"/>
  <c r="R334" i="2"/>
  <c r="Q334" i="2"/>
  <c r="Z333" i="2"/>
  <c r="S333" i="2"/>
  <c r="R333" i="2"/>
  <c r="Q333" i="2"/>
  <c r="Z332" i="2"/>
  <c r="S332" i="2"/>
  <c r="R332" i="2"/>
  <c r="Q332" i="2"/>
  <c r="Z331" i="2"/>
  <c r="S331" i="2"/>
  <c r="R331" i="2"/>
  <c r="Q331" i="2"/>
  <c r="Z330" i="2"/>
  <c r="S330" i="2"/>
  <c r="R330" i="2"/>
  <c r="Q330" i="2"/>
  <c r="B330" i="2"/>
  <c r="U330" i="2" s="1"/>
  <c r="Z317" i="2"/>
  <c r="S317" i="2"/>
  <c r="R317" i="2"/>
  <c r="Q317" i="2"/>
  <c r="Z316" i="2"/>
  <c r="S316" i="2"/>
  <c r="R316" i="2"/>
  <c r="Q316" i="2"/>
  <c r="Z315" i="2"/>
  <c r="S315" i="2"/>
  <c r="R315" i="2"/>
  <c r="Q315" i="2"/>
  <c r="Z314" i="2"/>
  <c r="S314" i="2"/>
  <c r="R314" i="2"/>
  <c r="Q314" i="2"/>
  <c r="Z313" i="2"/>
  <c r="S313" i="2"/>
  <c r="R313" i="2"/>
  <c r="Q313" i="2"/>
  <c r="Z312" i="2"/>
  <c r="S312" i="2"/>
  <c r="R312" i="2"/>
  <c r="Q312" i="2"/>
  <c r="Z311" i="2"/>
  <c r="S311" i="2"/>
  <c r="R311" i="2"/>
  <c r="Q311" i="2"/>
  <c r="Z310" i="2"/>
  <c r="S310" i="2"/>
  <c r="R310" i="2"/>
  <c r="Q310" i="2"/>
  <c r="B310" i="2"/>
  <c r="U310" i="2" s="1"/>
  <c r="Z309" i="2"/>
  <c r="U309" i="2"/>
  <c r="S309" i="2"/>
  <c r="R309" i="2"/>
  <c r="Q309" i="2"/>
  <c r="W309" i="2" s="1"/>
  <c r="C309" i="2"/>
  <c r="C310" i="2" s="1"/>
  <c r="C311" i="2" s="1"/>
  <c r="C312" i="2" s="1"/>
  <c r="C313" i="2" s="1"/>
  <c r="C314" i="2" s="1"/>
  <c r="C315" i="2" s="1"/>
  <c r="C316" i="2" s="1"/>
  <c r="C317" i="2" s="1"/>
  <c r="B309" i="2"/>
  <c r="Z296" i="2"/>
  <c r="S296" i="2"/>
  <c r="R296" i="2"/>
  <c r="Q296" i="2"/>
  <c r="Z295" i="2"/>
  <c r="S295" i="2"/>
  <c r="R295" i="2"/>
  <c r="Q295" i="2"/>
  <c r="Z294" i="2"/>
  <c r="S294" i="2"/>
  <c r="R294" i="2"/>
  <c r="Q294" i="2"/>
  <c r="Z293" i="2"/>
  <c r="S293" i="2"/>
  <c r="R293" i="2"/>
  <c r="Q293" i="2"/>
  <c r="Z292" i="2"/>
  <c r="S292" i="2"/>
  <c r="R292" i="2"/>
  <c r="Q292" i="2"/>
  <c r="Z291" i="2"/>
  <c r="S291" i="2"/>
  <c r="R291" i="2"/>
  <c r="Q291" i="2"/>
  <c r="Z290" i="2"/>
  <c r="S290" i="2"/>
  <c r="R290" i="2"/>
  <c r="Q290" i="2"/>
  <c r="Z289" i="2"/>
  <c r="S289" i="2"/>
  <c r="R289" i="2"/>
  <c r="Q289" i="2"/>
  <c r="B289" i="2"/>
  <c r="U289" i="2" s="1"/>
  <c r="Z288" i="2"/>
  <c r="S288" i="2"/>
  <c r="R288" i="2"/>
  <c r="Q288" i="2"/>
  <c r="C288" i="2"/>
  <c r="C289" i="2" s="1"/>
  <c r="C290" i="2" s="1"/>
  <c r="C291" i="2" s="1"/>
  <c r="C292" i="2" s="1"/>
  <c r="C293" i="2" s="1"/>
  <c r="C294" i="2" s="1"/>
  <c r="C295" i="2" s="1"/>
  <c r="C296" i="2" s="1"/>
  <c r="B288" i="2"/>
  <c r="U288" i="2" s="1"/>
  <c r="Z272" i="2"/>
  <c r="S272" i="2"/>
  <c r="R272" i="2"/>
  <c r="Q272" i="2"/>
  <c r="Z271" i="2"/>
  <c r="S271" i="2"/>
  <c r="R271" i="2"/>
  <c r="Q271" i="2"/>
  <c r="Z270" i="2"/>
  <c r="S270" i="2"/>
  <c r="R270" i="2"/>
  <c r="Q270" i="2"/>
  <c r="Z269" i="2"/>
  <c r="S269" i="2"/>
  <c r="R269" i="2"/>
  <c r="Q269" i="2"/>
  <c r="Z268" i="2"/>
  <c r="S268" i="2"/>
  <c r="R268" i="2"/>
  <c r="Q268" i="2"/>
  <c r="Z267" i="2"/>
  <c r="S267" i="2"/>
  <c r="R267" i="2"/>
  <c r="Q267" i="2"/>
  <c r="Z266" i="2"/>
  <c r="S266" i="2"/>
  <c r="R266" i="2"/>
  <c r="Q266" i="2"/>
  <c r="Z265" i="2"/>
  <c r="S265" i="2"/>
  <c r="R265" i="2"/>
  <c r="Q265" i="2"/>
  <c r="Z264" i="2"/>
  <c r="U264" i="2"/>
  <c r="S264" i="2"/>
  <c r="R264" i="2"/>
  <c r="Q264" i="2"/>
  <c r="C264" i="2"/>
  <c r="C265" i="2" s="1"/>
  <c r="C266" i="2" s="1"/>
  <c r="C267" i="2" s="1"/>
  <c r="C268" i="2" s="1"/>
  <c r="C269" i="2" s="1"/>
  <c r="C270" i="2" s="1"/>
  <c r="C271" i="2" s="1"/>
  <c r="C272" i="2" s="1"/>
  <c r="B264" i="2"/>
  <c r="B265" i="2" s="1"/>
  <c r="Z255" i="2"/>
  <c r="S255" i="2"/>
  <c r="R255" i="2"/>
  <c r="Q255" i="2"/>
  <c r="Z254" i="2"/>
  <c r="S254" i="2"/>
  <c r="R254" i="2"/>
  <c r="Q254" i="2"/>
  <c r="Z253" i="2"/>
  <c r="S253" i="2"/>
  <c r="R253" i="2"/>
  <c r="Q253" i="2"/>
  <c r="Z252" i="2"/>
  <c r="S252" i="2"/>
  <c r="R252" i="2"/>
  <c r="Q252" i="2"/>
  <c r="Z251" i="2"/>
  <c r="S251" i="2"/>
  <c r="R251" i="2"/>
  <c r="Q251" i="2"/>
  <c r="Z250" i="2"/>
  <c r="S250" i="2"/>
  <c r="R250" i="2"/>
  <c r="Q250" i="2"/>
  <c r="Z249" i="2"/>
  <c r="S249" i="2"/>
  <c r="R249" i="2"/>
  <c r="Q249" i="2"/>
  <c r="Z248" i="2"/>
  <c r="S248" i="2"/>
  <c r="R248" i="2"/>
  <c r="Q248" i="2"/>
  <c r="C248" i="2"/>
  <c r="C249" i="2" s="1"/>
  <c r="C250" i="2" s="1"/>
  <c r="C251" i="2" s="1"/>
  <c r="C252" i="2" s="1"/>
  <c r="C253" i="2" s="1"/>
  <c r="C254" i="2" s="1"/>
  <c r="C255" i="2" s="1"/>
  <c r="Z247" i="2"/>
  <c r="S247" i="2"/>
  <c r="R247" i="2"/>
  <c r="Q247" i="2"/>
  <c r="C247" i="2"/>
  <c r="B247" i="2"/>
  <c r="U247" i="2" s="1"/>
  <c r="Z238" i="2"/>
  <c r="S238" i="2"/>
  <c r="R238" i="2"/>
  <c r="Q238" i="2"/>
  <c r="Z237" i="2"/>
  <c r="S237" i="2"/>
  <c r="R237" i="2"/>
  <c r="Q237" i="2"/>
  <c r="Z236" i="2"/>
  <c r="S236" i="2"/>
  <c r="R236" i="2"/>
  <c r="Q236" i="2"/>
  <c r="Z235" i="2"/>
  <c r="S235" i="2"/>
  <c r="R235" i="2"/>
  <c r="Q235" i="2"/>
  <c r="Z234" i="2"/>
  <c r="S234" i="2"/>
  <c r="R234" i="2"/>
  <c r="Q234" i="2"/>
  <c r="Z233" i="2"/>
  <c r="S233" i="2"/>
  <c r="R233" i="2"/>
  <c r="Q233" i="2"/>
  <c r="Z232" i="2"/>
  <c r="S232" i="2"/>
  <c r="R232" i="2"/>
  <c r="Q232" i="2"/>
  <c r="Z231" i="2"/>
  <c r="S231" i="2"/>
  <c r="R231" i="2"/>
  <c r="Q231" i="2"/>
  <c r="W231" i="2" s="1"/>
  <c r="B231" i="2"/>
  <c r="U231" i="2" s="1"/>
  <c r="Z230" i="2"/>
  <c r="S230" i="2"/>
  <c r="R230" i="2"/>
  <c r="Q230" i="2"/>
  <c r="C230" i="2"/>
  <c r="C231" i="2" s="1"/>
  <c r="C232" i="2" s="1"/>
  <c r="C233" i="2" s="1"/>
  <c r="C234" i="2" s="1"/>
  <c r="C235" i="2" s="1"/>
  <c r="C236" i="2" s="1"/>
  <c r="C237" i="2" s="1"/>
  <c r="C238" i="2" s="1"/>
  <c r="B230" i="2"/>
  <c r="U230" i="2" s="1"/>
  <c r="Z221" i="2"/>
  <c r="S221" i="2"/>
  <c r="R221" i="2"/>
  <c r="Q221" i="2"/>
  <c r="Z220" i="2"/>
  <c r="S220" i="2"/>
  <c r="R220" i="2"/>
  <c r="Q220" i="2"/>
  <c r="Z219" i="2"/>
  <c r="S219" i="2"/>
  <c r="R219" i="2"/>
  <c r="Q219" i="2"/>
  <c r="Z218" i="2"/>
  <c r="S218" i="2"/>
  <c r="R218" i="2"/>
  <c r="Q218" i="2"/>
  <c r="Z217" i="2"/>
  <c r="S217" i="2"/>
  <c r="R217" i="2"/>
  <c r="Q217" i="2"/>
  <c r="Z216" i="2"/>
  <c r="S216" i="2"/>
  <c r="R216" i="2"/>
  <c r="Q216" i="2"/>
  <c r="Z215" i="2"/>
  <c r="S215" i="2"/>
  <c r="R215" i="2"/>
  <c r="Q215" i="2"/>
  <c r="Z214" i="2"/>
  <c r="S214" i="2"/>
  <c r="R214" i="2"/>
  <c r="Q214" i="2"/>
  <c r="B214" i="2"/>
  <c r="U214" i="2" s="1"/>
  <c r="Z213" i="2"/>
  <c r="S213" i="2"/>
  <c r="R213" i="2"/>
  <c r="Q213" i="2"/>
  <c r="C213" i="2"/>
  <c r="C214" i="2" s="1"/>
  <c r="C215" i="2" s="1"/>
  <c r="C216" i="2" s="1"/>
  <c r="C217" i="2" s="1"/>
  <c r="C218" i="2" s="1"/>
  <c r="C219" i="2" s="1"/>
  <c r="C220" i="2" s="1"/>
  <c r="C221" i="2" s="1"/>
  <c r="B213" i="2"/>
  <c r="U213" i="2" s="1"/>
  <c r="Z200" i="2"/>
  <c r="S200" i="2"/>
  <c r="R200" i="2"/>
  <c r="Q200" i="2"/>
  <c r="Z199" i="2"/>
  <c r="S199" i="2"/>
  <c r="R199" i="2"/>
  <c r="Q199" i="2"/>
  <c r="Z198" i="2"/>
  <c r="S198" i="2"/>
  <c r="R198" i="2"/>
  <c r="Q198" i="2"/>
  <c r="Z197" i="2"/>
  <c r="S197" i="2"/>
  <c r="R197" i="2"/>
  <c r="Q197" i="2"/>
  <c r="Z196" i="2"/>
  <c r="S196" i="2"/>
  <c r="R196" i="2"/>
  <c r="Q196" i="2"/>
  <c r="Z195" i="2"/>
  <c r="S195" i="2"/>
  <c r="R195" i="2"/>
  <c r="Q195" i="2"/>
  <c r="Z194" i="2"/>
  <c r="S194" i="2"/>
  <c r="R194" i="2"/>
  <c r="Q194" i="2"/>
  <c r="Z193" i="2"/>
  <c r="S193" i="2"/>
  <c r="R193" i="2"/>
  <c r="Q193" i="2"/>
  <c r="C193" i="2"/>
  <c r="C194" i="2" s="1"/>
  <c r="C195" i="2" s="1"/>
  <c r="C196" i="2" s="1"/>
  <c r="C197" i="2" s="1"/>
  <c r="C198" i="2" s="1"/>
  <c r="C199" i="2" s="1"/>
  <c r="C200" i="2" s="1"/>
  <c r="Z192" i="2"/>
  <c r="U192" i="2"/>
  <c r="S192" i="2"/>
  <c r="R192" i="2"/>
  <c r="Q192" i="2"/>
  <c r="W192" i="2" s="1"/>
  <c r="C192" i="2"/>
  <c r="B192" i="2"/>
  <c r="B193" i="2" s="1"/>
  <c r="Z179" i="2"/>
  <c r="S179" i="2"/>
  <c r="R179" i="2"/>
  <c r="Q179" i="2"/>
  <c r="Z178" i="2"/>
  <c r="S178" i="2"/>
  <c r="R178" i="2"/>
  <c r="Q178" i="2"/>
  <c r="Z177" i="2"/>
  <c r="S177" i="2"/>
  <c r="R177" i="2"/>
  <c r="Q177" i="2"/>
  <c r="Z176" i="2"/>
  <c r="S176" i="2"/>
  <c r="R176" i="2"/>
  <c r="Q176" i="2"/>
  <c r="Z175" i="2"/>
  <c r="S175" i="2"/>
  <c r="R175" i="2"/>
  <c r="Q175" i="2"/>
  <c r="Z174" i="2"/>
  <c r="S174" i="2"/>
  <c r="R174" i="2"/>
  <c r="Q174" i="2"/>
  <c r="Z173" i="2"/>
  <c r="S173" i="2"/>
  <c r="R173" i="2"/>
  <c r="Q173" i="2"/>
  <c r="B173" i="2"/>
  <c r="U173" i="2" s="1"/>
  <c r="Z172" i="2"/>
  <c r="S172" i="2"/>
  <c r="R172" i="2"/>
  <c r="Q172" i="2"/>
  <c r="C172" i="2"/>
  <c r="C173" i="2" s="1"/>
  <c r="C174" i="2" s="1"/>
  <c r="C175" i="2" s="1"/>
  <c r="C176" i="2" s="1"/>
  <c r="C177" i="2" s="1"/>
  <c r="C178" i="2" s="1"/>
  <c r="C179" i="2" s="1"/>
  <c r="B172" i="2"/>
  <c r="U172" i="2" s="1"/>
  <c r="Z171" i="2"/>
  <c r="S171" i="2"/>
  <c r="R171" i="2"/>
  <c r="Q171" i="2"/>
  <c r="C171" i="2"/>
  <c r="B171" i="2"/>
  <c r="U171" i="2" s="1"/>
  <c r="C152" i="2"/>
  <c r="C153" i="2" s="1"/>
  <c r="C154" i="2" s="1"/>
  <c r="C155" i="2" s="1"/>
  <c r="C156" i="2" s="1"/>
  <c r="C157" i="2" s="1"/>
  <c r="C158" i="2" s="1"/>
  <c r="C159" i="2" s="1"/>
  <c r="Z159" i="2"/>
  <c r="S159" i="2"/>
  <c r="R159" i="2"/>
  <c r="Q159" i="2"/>
  <c r="Z158" i="2"/>
  <c r="S158" i="2"/>
  <c r="R158" i="2"/>
  <c r="Q158" i="2"/>
  <c r="Z157" i="2"/>
  <c r="S157" i="2"/>
  <c r="R157" i="2"/>
  <c r="Q157" i="2"/>
  <c r="B157" i="2"/>
  <c r="U157" i="2" s="1"/>
  <c r="B152" i="2"/>
  <c r="B153" i="2"/>
  <c r="B154" i="2" s="1"/>
  <c r="B151" i="2"/>
  <c r="U151" i="2" s="1"/>
  <c r="C151" i="2"/>
  <c r="Z156" i="2"/>
  <c r="S156" i="2"/>
  <c r="R156" i="2"/>
  <c r="Q156" i="2"/>
  <c r="Z155" i="2"/>
  <c r="S155" i="2"/>
  <c r="R155" i="2"/>
  <c r="Q155" i="2"/>
  <c r="Z154" i="2"/>
  <c r="S154" i="2"/>
  <c r="R154" i="2"/>
  <c r="Q154" i="2"/>
  <c r="Z153" i="2"/>
  <c r="S153" i="2"/>
  <c r="R153" i="2"/>
  <c r="Q153" i="2"/>
  <c r="Z152" i="2"/>
  <c r="U152" i="2"/>
  <c r="S152" i="2"/>
  <c r="R152" i="2"/>
  <c r="Q152" i="2"/>
  <c r="Z151" i="2"/>
  <c r="S151" i="2"/>
  <c r="R151" i="2"/>
  <c r="Q151" i="2"/>
  <c r="C121" i="2"/>
  <c r="C122" i="2"/>
  <c r="C123" i="2" s="1"/>
  <c r="C124" i="2" s="1"/>
  <c r="C125" i="2" s="1"/>
  <c r="C126" i="2" s="1"/>
  <c r="C127" i="2" s="1"/>
  <c r="C128" i="2" s="1"/>
  <c r="C120" i="2"/>
  <c r="Z128" i="2"/>
  <c r="S128" i="2"/>
  <c r="R128" i="2"/>
  <c r="Q128" i="2"/>
  <c r="Z127" i="2"/>
  <c r="S127" i="2"/>
  <c r="R127" i="2"/>
  <c r="Q127" i="2"/>
  <c r="Z126" i="2"/>
  <c r="S126" i="2"/>
  <c r="R126" i="2"/>
  <c r="Q126" i="2"/>
  <c r="Z125" i="2"/>
  <c r="S125" i="2"/>
  <c r="R125" i="2"/>
  <c r="Q125" i="2"/>
  <c r="Z124" i="2"/>
  <c r="S124" i="2"/>
  <c r="R124" i="2"/>
  <c r="Q124" i="2"/>
  <c r="Z123" i="2"/>
  <c r="S123" i="2"/>
  <c r="R123" i="2"/>
  <c r="Q123" i="2"/>
  <c r="Z122" i="2"/>
  <c r="S122" i="2"/>
  <c r="R122" i="2"/>
  <c r="Q122" i="2"/>
  <c r="Z121" i="2"/>
  <c r="S121" i="2"/>
  <c r="R121" i="2"/>
  <c r="Q121" i="2"/>
  <c r="Z120" i="2"/>
  <c r="S120" i="2"/>
  <c r="R120" i="2"/>
  <c r="Q120" i="2"/>
  <c r="B120" i="2"/>
  <c r="U120" i="2" s="1"/>
  <c r="Z102" i="2"/>
  <c r="S102" i="2"/>
  <c r="R102" i="2"/>
  <c r="Q102" i="2"/>
  <c r="Z101" i="2"/>
  <c r="S101" i="2"/>
  <c r="R101" i="2"/>
  <c r="Q101" i="2"/>
  <c r="Z100" i="2"/>
  <c r="S100" i="2"/>
  <c r="R100" i="2"/>
  <c r="Q100" i="2"/>
  <c r="Z99" i="2"/>
  <c r="S99" i="2"/>
  <c r="R99" i="2"/>
  <c r="Q99" i="2"/>
  <c r="Z98" i="2"/>
  <c r="S98" i="2"/>
  <c r="R98" i="2"/>
  <c r="Q98" i="2"/>
  <c r="Z97" i="2"/>
  <c r="S97" i="2"/>
  <c r="R97" i="2"/>
  <c r="Q97" i="2"/>
  <c r="Z96" i="2"/>
  <c r="S96" i="2"/>
  <c r="R96" i="2"/>
  <c r="Q96" i="2"/>
  <c r="Z95" i="2"/>
  <c r="S95" i="2"/>
  <c r="R95" i="2"/>
  <c r="Q95" i="2"/>
  <c r="Z94" i="2"/>
  <c r="S94" i="2"/>
  <c r="R94" i="2"/>
  <c r="Q94" i="2"/>
  <c r="B94" i="2"/>
  <c r="U94" i="2" s="1"/>
  <c r="Z80" i="2"/>
  <c r="S80" i="2"/>
  <c r="R80" i="2"/>
  <c r="Q80" i="2"/>
  <c r="Z79" i="2"/>
  <c r="S79" i="2"/>
  <c r="R79" i="2"/>
  <c r="Q79" i="2"/>
  <c r="Z78" i="2"/>
  <c r="S78" i="2"/>
  <c r="R78" i="2"/>
  <c r="Q78" i="2"/>
  <c r="Z77" i="2"/>
  <c r="S77" i="2"/>
  <c r="R77" i="2"/>
  <c r="Q77" i="2"/>
  <c r="Z76" i="2"/>
  <c r="S76" i="2"/>
  <c r="R76" i="2"/>
  <c r="Q76" i="2"/>
  <c r="Z75" i="2"/>
  <c r="S75" i="2"/>
  <c r="R75" i="2"/>
  <c r="Q75" i="2"/>
  <c r="Z74" i="2"/>
  <c r="S74" i="2"/>
  <c r="R74" i="2"/>
  <c r="Q74" i="2"/>
  <c r="Z73" i="2"/>
  <c r="S73" i="2"/>
  <c r="R73" i="2"/>
  <c r="Q73" i="2"/>
  <c r="Z72" i="2"/>
  <c r="S72" i="2"/>
  <c r="R72" i="2"/>
  <c r="Q72" i="2"/>
  <c r="B72" i="2"/>
  <c r="U72" i="2" s="1"/>
  <c r="Z57" i="2"/>
  <c r="S57" i="2"/>
  <c r="R57" i="2"/>
  <c r="Q57" i="2"/>
  <c r="Z56" i="2"/>
  <c r="S56" i="2"/>
  <c r="R56" i="2"/>
  <c r="Q56" i="2"/>
  <c r="Z55" i="2"/>
  <c r="S55" i="2"/>
  <c r="R55" i="2"/>
  <c r="Q55" i="2"/>
  <c r="B49" i="2"/>
  <c r="B50" i="2" s="1"/>
  <c r="Z54" i="2"/>
  <c r="S54" i="2"/>
  <c r="R54" i="2"/>
  <c r="Q54" i="2"/>
  <c r="Z53" i="2"/>
  <c r="S53" i="2"/>
  <c r="R53" i="2"/>
  <c r="Q53" i="2"/>
  <c r="Z52" i="2"/>
  <c r="S52" i="2"/>
  <c r="R52" i="2"/>
  <c r="Q52" i="2"/>
  <c r="Z51" i="2"/>
  <c r="S51" i="2"/>
  <c r="R51" i="2"/>
  <c r="Q51" i="2"/>
  <c r="Z50" i="2"/>
  <c r="S50" i="2"/>
  <c r="R50" i="2"/>
  <c r="Q50" i="2"/>
  <c r="Z49" i="2"/>
  <c r="S49" i="2"/>
  <c r="R49" i="2"/>
  <c r="Q49" i="2"/>
  <c r="Q58" i="2"/>
  <c r="W58" i="2" s="1"/>
  <c r="R58" i="2"/>
  <c r="S58" i="2"/>
  <c r="U58" i="2"/>
  <c r="Z58" i="2"/>
  <c r="Q59" i="2"/>
  <c r="R59" i="2"/>
  <c r="S59" i="2"/>
  <c r="U59" i="2"/>
  <c r="Z59" i="2"/>
  <c r="Q60" i="2"/>
  <c r="R60" i="2"/>
  <c r="S60" i="2"/>
  <c r="U60" i="2"/>
  <c r="Z60" i="2"/>
  <c r="Q61" i="2"/>
  <c r="R61" i="2"/>
  <c r="S61" i="2"/>
  <c r="U61" i="2"/>
  <c r="Z61" i="2"/>
  <c r="Q62" i="2"/>
  <c r="R62" i="2"/>
  <c r="S62" i="2"/>
  <c r="U62" i="2"/>
  <c r="Z62" i="2"/>
  <c r="Q63" i="2"/>
  <c r="R63" i="2"/>
  <c r="S63" i="2"/>
  <c r="U63" i="2"/>
  <c r="Z63" i="2"/>
  <c r="Q6" i="2"/>
  <c r="W6" i="2" s="1"/>
  <c r="S6" i="2"/>
  <c r="Z6" i="2"/>
  <c r="Q30" i="2"/>
  <c r="R30" i="2"/>
  <c r="S30" i="2"/>
  <c r="Z30" i="2"/>
  <c r="Q33" i="2"/>
  <c r="W33" i="2" s="1"/>
  <c r="R33" i="2"/>
  <c r="S33" i="2"/>
  <c r="Q43" i="2"/>
  <c r="R43" i="2"/>
  <c r="S43" i="2"/>
  <c r="U43" i="2"/>
  <c r="Z43" i="2"/>
  <c r="Q44" i="2"/>
  <c r="R44" i="2"/>
  <c r="S44" i="2"/>
  <c r="U44" i="2"/>
  <c r="Z44" i="2"/>
  <c r="Q45" i="2"/>
  <c r="R45" i="2"/>
  <c r="S45" i="2"/>
  <c r="U45" i="2"/>
  <c r="Z45" i="2"/>
  <c r="Q46" i="2"/>
  <c r="R46" i="2"/>
  <c r="S46" i="2"/>
  <c r="U46" i="2"/>
  <c r="Z46" i="2"/>
  <c r="Q47" i="2"/>
  <c r="R47" i="2"/>
  <c r="S47" i="2"/>
  <c r="U47" i="2"/>
  <c r="Z47" i="2"/>
  <c r="Q48" i="2"/>
  <c r="R48" i="2"/>
  <c r="S48" i="2"/>
  <c r="U48" i="2"/>
  <c r="Z48" i="2"/>
  <c r="Q66" i="2"/>
  <c r="R66" i="2"/>
  <c r="S66" i="2"/>
  <c r="U66" i="2"/>
  <c r="Z66" i="2"/>
  <c r="Q67" i="2"/>
  <c r="R67" i="2"/>
  <c r="S67" i="2"/>
  <c r="U67" i="2"/>
  <c r="Z67" i="2"/>
  <c r="Q68" i="2"/>
  <c r="W68" i="2" s="1"/>
  <c r="R68" i="2"/>
  <c r="S68" i="2"/>
  <c r="U68" i="2"/>
  <c r="Z68" i="2"/>
  <c r="Q69" i="2"/>
  <c r="R69" i="2"/>
  <c r="S69" i="2"/>
  <c r="U69" i="2"/>
  <c r="Z69" i="2"/>
  <c r="Q70" i="2"/>
  <c r="R70" i="2"/>
  <c r="S70" i="2"/>
  <c r="U70" i="2"/>
  <c r="Z70" i="2"/>
  <c r="Q71" i="2"/>
  <c r="R71" i="2"/>
  <c r="S71" i="2"/>
  <c r="U71" i="2"/>
  <c r="Z71" i="2"/>
  <c r="Q81" i="2"/>
  <c r="R81" i="2"/>
  <c r="S81" i="2"/>
  <c r="U81" i="2"/>
  <c r="Z81" i="2"/>
  <c r="Q82" i="2"/>
  <c r="R82" i="2"/>
  <c r="S82" i="2"/>
  <c r="U82" i="2"/>
  <c r="Z82" i="2"/>
  <c r="Q83" i="2"/>
  <c r="R83" i="2"/>
  <c r="S83" i="2"/>
  <c r="U83" i="2"/>
  <c r="Z83" i="2"/>
  <c r="Q84" i="2"/>
  <c r="R84" i="2"/>
  <c r="S84" i="2"/>
  <c r="U84" i="2"/>
  <c r="Z84" i="2"/>
  <c r="Q85" i="2"/>
  <c r="R85" i="2"/>
  <c r="S85" i="2"/>
  <c r="U85" i="2"/>
  <c r="Z85" i="2"/>
  <c r="Q86" i="2"/>
  <c r="R86" i="2"/>
  <c r="S86" i="2"/>
  <c r="U86" i="2"/>
  <c r="Z86" i="2"/>
  <c r="Q88" i="2"/>
  <c r="R88" i="2"/>
  <c r="S88" i="2"/>
  <c r="U88" i="2"/>
  <c r="Z88" i="2"/>
  <c r="Q89" i="2"/>
  <c r="R89" i="2"/>
  <c r="S89" i="2"/>
  <c r="U89" i="2"/>
  <c r="Z89" i="2"/>
  <c r="Q90" i="2"/>
  <c r="R90" i="2"/>
  <c r="S90" i="2"/>
  <c r="U90" i="2"/>
  <c r="Z90" i="2"/>
  <c r="Q91" i="2"/>
  <c r="R91" i="2"/>
  <c r="S91" i="2"/>
  <c r="U91" i="2"/>
  <c r="Z91" i="2"/>
  <c r="Q92" i="2"/>
  <c r="R92" i="2"/>
  <c r="S92" i="2"/>
  <c r="U92" i="2"/>
  <c r="Z92" i="2"/>
  <c r="Q93" i="2"/>
  <c r="R93" i="2"/>
  <c r="S93" i="2"/>
  <c r="U93" i="2"/>
  <c r="Z93" i="2"/>
  <c r="Q103" i="2"/>
  <c r="W103" i="2" s="1"/>
  <c r="R103" i="2"/>
  <c r="S103" i="2"/>
  <c r="U103" i="2"/>
  <c r="Z103" i="2"/>
  <c r="Q104" i="2"/>
  <c r="R104" i="2"/>
  <c r="S104" i="2"/>
  <c r="U104" i="2"/>
  <c r="Z104" i="2"/>
  <c r="Q105" i="2"/>
  <c r="R105" i="2"/>
  <c r="S105" i="2"/>
  <c r="U105" i="2"/>
  <c r="Z105" i="2"/>
  <c r="Q106" i="2"/>
  <c r="R106" i="2"/>
  <c r="S106" i="2"/>
  <c r="U106" i="2"/>
  <c r="Z106" i="2"/>
  <c r="Q107" i="2"/>
  <c r="R107" i="2"/>
  <c r="S107" i="2"/>
  <c r="U107" i="2"/>
  <c r="Z107" i="2"/>
  <c r="Q108" i="2"/>
  <c r="R108" i="2"/>
  <c r="S108" i="2"/>
  <c r="U108" i="2"/>
  <c r="Z108" i="2"/>
  <c r="Q114" i="2"/>
  <c r="R114" i="2"/>
  <c r="S114" i="2"/>
  <c r="U114" i="2"/>
  <c r="Z114" i="2"/>
  <c r="Q115" i="2"/>
  <c r="R115" i="2"/>
  <c r="S115" i="2"/>
  <c r="U115" i="2"/>
  <c r="Z115" i="2"/>
  <c r="Q116" i="2"/>
  <c r="W116" i="2" s="1"/>
  <c r="R116" i="2"/>
  <c r="S116" i="2"/>
  <c r="U116" i="2"/>
  <c r="Z116" i="2"/>
  <c r="Q117" i="2"/>
  <c r="R117" i="2"/>
  <c r="S117" i="2"/>
  <c r="U117" i="2"/>
  <c r="Z117" i="2"/>
  <c r="Q118" i="2"/>
  <c r="R118" i="2"/>
  <c r="S118" i="2"/>
  <c r="U118" i="2"/>
  <c r="Z118" i="2"/>
  <c r="Q119" i="2"/>
  <c r="R119" i="2"/>
  <c r="S119" i="2"/>
  <c r="U119" i="2"/>
  <c r="Z119" i="2"/>
  <c r="Q129" i="2"/>
  <c r="R129" i="2"/>
  <c r="S129" i="2"/>
  <c r="U129" i="2"/>
  <c r="Z129" i="2"/>
  <c r="Q130" i="2"/>
  <c r="R130" i="2"/>
  <c r="S130" i="2"/>
  <c r="U130" i="2"/>
  <c r="Z130" i="2"/>
  <c r="Q131" i="2"/>
  <c r="R131" i="2"/>
  <c r="S131" i="2"/>
  <c r="U131" i="2"/>
  <c r="Z131" i="2"/>
  <c r="Q132" i="2"/>
  <c r="R132" i="2"/>
  <c r="S132" i="2"/>
  <c r="U132" i="2"/>
  <c r="Z132" i="2"/>
  <c r="Q133" i="2"/>
  <c r="R133" i="2"/>
  <c r="S133" i="2"/>
  <c r="U133" i="2"/>
  <c r="Z133" i="2"/>
  <c r="Q134" i="2"/>
  <c r="R134" i="2"/>
  <c r="S134" i="2"/>
  <c r="U134" i="2"/>
  <c r="Z134" i="2"/>
  <c r="Q135" i="2"/>
  <c r="R135" i="2"/>
  <c r="S135" i="2"/>
  <c r="Q136" i="2"/>
  <c r="R136" i="2"/>
  <c r="S136" i="2"/>
  <c r="Z136" i="2"/>
  <c r="Q145" i="2"/>
  <c r="R145" i="2"/>
  <c r="S145" i="2"/>
  <c r="U145" i="2"/>
  <c r="Z145" i="2"/>
  <c r="Q146" i="2"/>
  <c r="R146" i="2"/>
  <c r="S146" i="2"/>
  <c r="U146" i="2"/>
  <c r="Z146" i="2"/>
  <c r="Q147" i="2"/>
  <c r="R147" i="2"/>
  <c r="S147" i="2"/>
  <c r="U147" i="2"/>
  <c r="Z147" i="2"/>
  <c r="Q148" i="2"/>
  <c r="R148" i="2"/>
  <c r="S148" i="2"/>
  <c r="U148" i="2"/>
  <c r="Z148" i="2"/>
  <c r="Q149" i="2"/>
  <c r="R149" i="2"/>
  <c r="S149" i="2"/>
  <c r="U149" i="2"/>
  <c r="Z149" i="2"/>
  <c r="Q150" i="2"/>
  <c r="R150" i="2"/>
  <c r="S150" i="2"/>
  <c r="U150" i="2"/>
  <c r="Z150" i="2"/>
  <c r="Q165" i="2"/>
  <c r="R165" i="2"/>
  <c r="S165" i="2"/>
  <c r="U165" i="2"/>
  <c r="Z165" i="2"/>
  <c r="Q166" i="2"/>
  <c r="R166" i="2"/>
  <c r="S166" i="2"/>
  <c r="U166" i="2"/>
  <c r="Z166" i="2"/>
  <c r="Q167" i="2"/>
  <c r="R167" i="2"/>
  <c r="S167" i="2"/>
  <c r="U167" i="2"/>
  <c r="Z167" i="2"/>
  <c r="Q168" i="2"/>
  <c r="R168" i="2"/>
  <c r="S168" i="2"/>
  <c r="U168" i="2"/>
  <c r="Z168" i="2"/>
  <c r="Q169" i="2"/>
  <c r="R169" i="2"/>
  <c r="S169" i="2"/>
  <c r="U169" i="2"/>
  <c r="Z169" i="2"/>
  <c r="Q170" i="2"/>
  <c r="R170" i="2"/>
  <c r="S170" i="2"/>
  <c r="U170" i="2"/>
  <c r="Z170" i="2"/>
  <c r="Q186" i="2"/>
  <c r="R186" i="2"/>
  <c r="S186" i="2"/>
  <c r="U186" i="2"/>
  <c r="Z186" i="2"/>
  <c r="Q187" i="2"/>
  <c r="R187" i="2"/>
  <c r="S187" i="2"/>
  <c r="U187" i="2"/>
  <c r="Z187" i="2"/>
  <c r="Q188" i="2"/>
  <c r="R188" i="2"/>
  <c r="S188" i="2"/>
  <c r="U188" i="2"/>
  <c r="Z188" i="2"/>
  <c r="Q189" i="2"/>
  <c r="R189" i="2"/>
  <c r="S189" i="2"/>
  <c r="U189" i="2"/>
  <c r="Z189" i="2"/>
  <c r="Q190" i="2"/>
  <c r="R190" i="2"/>
  <c r="S190" i="2"/>
  <c r="U190" i="2"/>
  <c r="Z190" i="2"/>
  <c r="Q191" i="2"/>
  <c r="R191" i="2"/>
  <c r="S191" i="2"/>
  <c r="U191" i="2"/>
  <c r="Z191" i="2"/>
  <c r="Q207" i="2"/>
  <c r="R207" i="2"/>
  <c r="S207" i="2"/>
  <c r="U207" i="2"/>
  <c r="Z207" i="2"/>
  <c r="Q208" i="2"/>
  <c r="R208" i="2"/>
  <c r="S208" i="2"/>
  <c r="U208" i="2"/>
  <c r="Z208" i="2"/>
  <c r="Q209" i="2"/>
  <c r="R209" i="2"/>
  <c r="S209" i="2"/>
  <c r="U209" i="2"/>
  <c r="Z209" i="2"/>
  <c r="Q210" i="2"/>
  <c r="R210" i="2"/>
  <c r="S210" i="2"/>
  <c r="U210" i="2"/>
  <c r="Z210" i="2"/>
  <c r="Q211" i="2"/>
  <c r="R211" i="2"/>
  <c r="S211" i="2"/>
  <c r="U211" i="2"/>
  <c r="Z211" i="2"/>
  <c r="Q212" i="2"/>
  <c r="R212" i="2"/>
  <c r="S212" i="2"/>
  <c r="U212" i="2"/>
  <c r="Z212" i="2"/>
  <c r="Q224" i="2"/>
  <c r="R224" i="2"/>
  <c r="S224" i="2"/>
  <c r="U224" i="2"/>
  <c r="Z224" i="2"/>
  <c r="Q225" i="2"/>
  <c r="R225" i="2"/>
  <c r="S225" i="2"/>
  <c r="U225" i="2"/>
  <c r="Z225" i="2"/>
  <c r="Q226" i="2"/>
  <c r="R226" i="2"/>
  <c r="S226" i="2"/>
  <c r="U226" i="2"/>
  <c r="Z226" i="2"/>
  <c r="Q227" i="2"/>
  <c r="R227" i="2"/>
  <c r="S227" i="2"/>
  <c r="U227" i="2"/>
  <c r="Z227" i="2"/>
  <c r="Q228" i="2"/>
  <c r="R228" i="2"/>
  <c r="S228" i="2"/>
  <c r="U228" i="2"/>
  <c r="Z228" i="2"/>
  <c r="Q229" i="2"/>
  <c r="R229" i="2"/>
  <c r="S229" i="2"/>
  <c r="U229" i="2"/>
  <c r="Z229" i="2"/>
  <c r="Q241" i="2"/>
  <c r="R241" i="2"/>
  <c r="S241" i="2"/>
  <c r="U241" i="2"/>
  <c r="Z241" i="2"/>
  <c r="Q242" i="2"/>
  <c r="R242" i="2"/>
  <c r="S242" i="2"/>
  <c r="U242" i="2"/>
  <c r="Z242" i="2"/>
  <c r="Q243" i="2"/>
  <c r="R243" i="2"/>
  <c r="S243" i="2"/>
  <c r="U243" i="2"/>
  <c r="Z243" i="2"/>
  <c r="Q244" i="2"/>
  <c r="R244" i="2"/>
  <c r="S244" i="2"/>
  <c r="U244" i="2"/>
  <c r="Z244" i="2"/>
  <c r="Q245" i="2"/>
  <c r="R245" i="2"/>
  <c r="S245" i="2"/>
  <c r="U245" i="2"/>
  <c r="Z245" i="2"/>
  <c r="Q246" i="2"/>
  <c r="R246" i="2"/>
  <c r="S246" i="2"/>
  <c r="U246" i="2"/>
  <c r="Z246" i="2"/>
  <c r="Q258" i="2"/>
  <c r="R258" i="2"/>
  <c r="S258" i="2"/>
  <c r="U258" i="2"/>
  <c r="Z258" i="2"/>
  <c r="Q259" i="2"/>
  <c r="R259" i="2"/>
  <c r="S259" i="2"/>
  <c r="U259" i="2"/>
  <c r="Z259" i="2"/>
  <c r="Q260" i="2"/>
  <c r="R260" i="2"/>
  <c r="S260" i="2"/>
  <c r="U260" i="2"/>
  <c r="Z260" i="2"/>
  <c r="Q261" i="2"/>
  <c r="R261" i="2"/>
  <c r="S261" i="2"/>
  <c r="U261" i="2"/>
  <c r="Z261" i="2"/>
  <c r="Q262" i="2"/>
  <c r="R262" i="2"/>
  <c r="S262" i="2"/>
  <c r="U262" i="2"/>
  <c r="Z262" i="2"/>
  <c r="Q263" i="2"/>
  <c r="R263" i="2"/>
  <c r="S263" i="2"/>
  <c r="U263" i="2"/>
  <c r="Z263" i="2"/>
  <c r="Q282" i="2"/>
  <c r="R282" i="2"/>
  <c r="S282" i="2"/>
  <c r="U282" i="2"/>
  <c r="Z282" i="2"/>
  <c r="Q283" i="2"/>
  <c r="R283" i="2"/>
  <c r="S283" i="2"/>
  <c r="U283" i="2"/>
  <c r="Z283" i="2"/>
  <c r="Q284" i="2"/>
  <c r="R284" i="2"/>
  <c r="S284" i="2"/>
  <c r="U284" i="2"/>
  <c r="Z284" i="2"/>
  <c r="Q285" i="2"/>
  <c r="R285" i="2"/>
  <c r="S285" i="2"/>
  <c r="U285" i="2"/>
  <c r="Z285" i="2"/>
  <c r="Q286" i="2"/>
  <c r="R286" i="2"/>
  <c r="S286" i="2"/>
  <c r="U286" i="2"/>
  <c r="Z286" i="2"/>
  <c r="Q287" i="2"/>
  <c r="R287" i="2"/>
  <c r="S287" i="2"/>
  <c r="U287" i="2"/>
  <c r="Z287" i="2"/>
  <c r="Q303" i="2"/>
  <c r="R303" i="2"/>
  <c r="S303" i="2"/>
  <c r="U303" i="2"/>
  <c r="Z303" i="2"/>
  <c r="Q304" i="2"/>
  <c r="R304" i="2"/>
  <c r="S304" i="2"/>
  <c r="U304" i="2"/>
  <c r="Z304" i="2"/>
  <c r="Q305" i="2"/>
  <c r="R305" i="2"/>
  <c r="S305" i="2"/>
  <c r="U305" i="2"/>
  <c r="Z305" i="2"/>
  <c r="Q306" i="2"/>
  <c r="R306" i="2"/>
  <c r="S306" i="2"/>
  <c r="U306" i="2"/>
  <c r="Z306" i="2"/>
  <c r="Q307" i="2"/>
  <c r="R307" i="2"/>
  <c r="S307" i="2"/>
  <c r="U307" i="2"/>
  <c r="Z307" i="2"/>
  <c r="Q308" i="2"/>
  <c r="R308" i="2"/>
  <c r="S308" i="2"/>
  <c r="U308" i="2"/>
  <c r="Z308" i="2"/>
  <c r="Q324" i="2"/>
  <c r="R324" i="2"/>
  <c r="S324" i="2"/>
  <c r="U324" i="2"/>
  <c r="Z324" i="2"/>
  <c r="Q325" i="2"/>
  <c r="R325" i="2"/>
  <c r="S325" i="2"/>
  <c r="U325" i="2"/>
  <c r="Z325" i="2"/>
  <c r="Q326" i="2"/>
  <c r="R326" i="2"/>
  <c r="S326" i="2"/>
  <c r="U326" i="2"/>
  <c r="Z326" i="2"/>
  <c r="Q327" i="2"/>
  <c r="R327" i="2"/>
  <c r="S327" i="2"/>
  <c r="U327" i="2"/>
  <c r="Z327" i="2"/>
  <c r="Q328" i="2"/>
  <c r="R328" i="2"/>
  <c r="S328" i="2"/>
  <c r="U328" i="2"/>
  <c r="Z328" i="2"/>
  <c r="Q329" i="2"/>
  <c r="R329" i="2"/>
  <c r="S329" i="2"/>
  <c r="U329" i="2"/>
  <c r="Z329" i="2"/>
  <c r="Q339" i="2"/>
  <c r="R339" i="2"/>
  <c r="S339" i="2"/>
  <c r="U339" i="2"/>
  <c r="Z339" i="2"/>
  <c r="AD339" i="2"/>
  <c r="Q340" i="2"/>
  <c r="R340" i="2"/>
  <c r="S340" i="2"/>
  <c r="U340" i="2"/>
  <c r="Z340" i="2"/>
  <c r="Q341" i="2"/>
  <c r="W341" i="2" s="1"/>
  <c r="R341" i="2"/>
  <c r="S341" i="2"/>
  <c r="U341" i="2"/>
  <c r="Z341" i="2"/>
  <c r="Q342" i="2"/>
  <c r="R342" i="2"/>
  <c r="S342" i="2"/>
  <c r="U342" i="2"/>
  <c r="Z342" i="2"/>
  <c r="Q343" i="2"/>
  <c r="R343" i="2"/>
  <c r="S343" i="2"/>
  <c r="U343" i="2"/>
  <c r="Z343" i="2"/>
  <c r="Q344" i="2"/>
  <c r="R344" i="2"/>
  <c r="S344" i="2"/>
  <c r="U344" i="2"/>
  <c r="Z344" i="2"/>
  <c r="W330" i="2" l="1"/>
  <c r="AD330" i="2"/>
  <c r="AD331" i="2"/>
  <c r="AD332" i="2"/>
  <c r="AD333" i="2"/>
  <c r="AD334" i="2"/>
  <c r="AD271" i="2"/>
  <c r="W288" i="2"/>
  <c r="AD289" i="2"/>
  <c r="B331" i="2"/>
  <c r="AD337" i="2"/>
  <c r="AD310" i="2"/>
  <c r="AD313" i="2"/>
  <c r="AD336" i="2"/>
  <c r="AD314" i="2"/>
  <c r="W310" i="2"/>
  <c r="B311" i="2"/>
  <c r="AD311" i="2"/>
  <c r="AD291" i="2"/>
  <c r="AD312" i="2"/>
  <c r="AD290" i="2"/>
  <c r="AD315" i="2"/>
  <c r="AD316" i="2"/>
  <c r="AD309" i="2"/>
  <c r="AD317" i="2"/>
  <c r="W289" i="2"/>
  <c r="AD292" i="2"/>
  <c r="B290" i="2"/>
  <c r="AD293" i="2"/>
  <c r="AD294" i="2"/>
  <c r="W264" i="2"/>
  <c r="AD249" i="2"/>
  <c r="AD295" i="2"/>
  <c r="AD288" i="2"/>
  <c r="AD296" i="2"/>
  <c r="U265" i="2"/>
  <c r="W265" i="2" s="1"/>
  <c r="B266" i="2"/>
  <c r="AD265" i="2"/>
  <c r="AD266" i="2"/>
  <c r="W173" i="2"/>
  <c r="W213" i="2"/>
  <c r="AD214" i="2"/>
  <c r="W230" i="2"/>
  <c r="AD231" i="2"/>
  <c r="AD267" i="2"/>
  <c r="AD268" i="2"/>
  <c r="AD269" i="2"/>
  <c r="AD270" i="2"/>
  <c r="AD264" i="2"/>
  <c r="AD272" i="2"/>
  <c r="W247" i="2"/>
  <c r="B248" i="2"/>
  <c r="AD248" i="2"/>
  <c r="AD250" i="2"/>
  <c r="AD251" i="2"/>
  <c r="AD252" i="2"/>
  <c r="AD253" i="2"/>
  <c r="AD232" i="2"/>
  <c r="AD254" i="2"/>
  <c r="AD247" i="2"/>
  <c r="AD255" i="2"/>
  <c r="AD233" i="2"/>
  <c r="B232" i="2"/>
  <c r="AD234" i="2"/>
  <c r="AD235" i="2"/>
  <c r="AD215" i="2"/>
  <c r="AD236" i="2"/>
  <c r="AD217" i="2"/>
  <c r="AD237" i="2"/>
  <c r="AD230" i="2"/>
  <c r="AD238" i="2"/>
  <c r="W214" i="2"/>
  <c r="B215" i="2"/>
  <c r="AD216" i="2"/>
  <c r="AD218" i="2"/>
  <c r="AD219" i="2"/>
  <c r="W172" i="2"/>
  <c r="AD194" i="2"/>
  <c r="AD220" i="2"/>
  <c r="AD213" i="2"/>
  <c r="AD221" i="2"/>
  <c r="U193" i="2"/>
  <c r="W193" i="2" s="1"/>
  <c r="B194" i="2"/>
  <c r="AD193" i="2"/>
  <c r="AD195" i="2"/>
  <c r="AD196" i="2"/>
  <c r="AD197" i="2"/>
  <c r="AD198" i="2"/>
  <c r="AD173" i="2"/>
  <c r="AD199" i="2"/>
  <c r="AD192" i="2"/>
  <c r="AD200" i="2"/>
  <c r="W171" i="2"/>
  <c r="AD172" i="2"/>
  <c r="B174" i="2"/>
  <c r="AD174" i="2"/>
  <c r="AD175" i="2"/>
  <c r="AD176" i="2"/>
  <c r="AD177" i="2"/>
  <c r="AD178" i="2"/>
  <c r="AD171" i="2"/>
  <c r="AD179" i="2"/>
  <c r="W157" i="2"/>
  <c r="B158" i="2"/>
  <c r="AD157" i="2"/>
  <c r="AD158" i="2"/>
  <c r="AD159" i="2"/>
  <c r="U154" i="2"/>
  <c r="W154" i="2" s="1"/>
  <c r="B155" i="2"/>
  <c r="U153" i="2"/>
  <c r="W153" i="2"/>
  <c r="W152" i="2"/>
  <c r="W151" i="2"/>
  <c r="AD154" i="2"/>
  <c r="AD153" i="2"/>
  <c r="AD152" i="2"/>
  <c r="AD151" i="2"/>
  <c r="AD155" i="2"/>
  <c r="AD156" i="2"/>
  <c r="AD123" i="2"/>
  <c r="AD120" i="2"/>
  <c r="AD122" i="2"/>
  <c r="AD124" i="2"/>
  <c r="W120" i="2"/>
  <c r="AD121" i="2"/>
  <c r="AD126" i="2"/>
  <c r="AD127" i="2"/>
  <c r="B121" i="2"/>
  <c r="W94" i="2"/>
  <c r="AD100" i="2"/>
  <c r="AD101" i="2"/>
  <c r="AD94" i="2"/>
  <c r="AD95" i="2"/>
  <c r="AD96" i="2"/>
  <c r="AD97" i="2"/>
  <c r="AD98" i="2"/>
  <c r="B95" i="2"/>
  <c r="B51" i="2"/>
  <c r="B52" i="2" s="1"/>
  <c r="U50" i="2"/>
  <c r="W327" i="2"/>
  <c r="W304" i="2"/>
  <c r="W263" i="2"/>
  <c r="W244" i="2"/>
  <c r="W225" i="2"/>
  <c r="W191" i="2"/>
  <c r="W168" i="2"/>
  <c r="W146" i="2"/>
  <c r="W131" i="2"/>
  <c r="W92" i="2"/>
  <c r="W66" i="2"/>
  <c r="W89" i="2"/>
  <c r="W61" i="2"/>
  <c r="W307" i="2"/>
  <c r="W284" i="2"/>
  <c r="W258" i="2"/>
  <c r="W228" i="2"/>
  <c r="W209" i="2"/>
  <c r="W186" i="2"/>
  <c r="W149" i="2"/>
  <c r="W117" i="2"/>
  <c r="W104" i="2"/>
  <c r="W86" i="2"/>
  <c r="W339" i="2"/>
  <c r="W325" i="2"/>
  <c r="W287" i="2"/>
  <c r="W107" i="2"/>
  <c r="W47" i="2"/>
  <c r="W62" i="2"/>
  <c r="U49" i="2"/>
  <c r="W49" i="2" s="1"/>
  <c r="W342" i="2"/>
  <c r="W328" i="2"/>
  <c r="W305" i="2"/>
  <c r="W282" i="2"/>
  <c r="W245" i="2"/>
  <c r="W226" i="2"/>
  <c r="W207" i="2"/>
  <c r="W169" i="2"/>
  <c r="W147" i="2"/>
  <c r="W93" i="2"/>
  <c r="W67" i="2"/>
  <c r="W106" i="2"/>
  <c r="W118" i="2"/>
  <c r="W70" i="2"/>
  <c r="W60" i="2"/>
  <c r="W46" i="2"/>
  <c r="W326" i="2"/>
  <c r="W303" i="2"/>
  <c r="W262" i="2"/>
  <c r="W243" i="2"/>
  <c r="W224" i="2"/>
  <c r="W190" i="2"/>
  <c r="W167" i="2"/>
  <c r="W145" i="2"/>
  <c r="W108" i="2"/>
  <c r="W82" i="2"/>
  <c r="W48" i="2"/>
  <c r="W30" i="2"/>
  <c r="AD79" i="2"/>
  <c r="AD78" i="2"/>
  <c r="W72" i="2"/>
  <c r="AD72" i="2"/>
  <c r="AD73" i="2"/>
  <c r="AD74" i="2"/>
  <c r="AD75" i="2"/>
  <c r="AD76" i="2"/>
  <c r="B73" i="2"/>
  <c r="AD55" i="2"/>
  <c r="AD56" i="2"/>
  <c r="U52" i="2"/>
  <c r="B53" i="2"/>
  <c r="U51" i="2"/>
  <c r="AD50" i="2"/>
  <c r="AD53" i="2"/>
  <c r="W51" i="2"/>
  <c r="W52" i="2"/>
  <c r="W59" i="2"/>
  <c r="W63" i="2"/>
  <c r="W50" i="2"/>
  <c r="AD52" i="2"/>
  <c r="AD51" i="2"/>
  <c r="AD49" i="2"/>
  <c r="W308" i="2"/>
  <c r="W229" i="2"/>
  <c r="AD165" i="2"/>
  <c r="W241" i="2"/>
  <c r="W90" i="2"/>
  <c r="W329" i="2"/>
  <c r="AD147" i="2"/>
  <c r="AD188" i="2"/>
  <c r="AD116" i="2"/>
  <c r="AD169" i="2"/>
  <c r="AD325" i="2"/>
  <c r="AD306" i="2"/>
  <c r="AD287" i="2"/>
  <c r="AD283" i="2"/>
  <c r="AD261" i="2"/>
  <c r="AD246" i="2"/>
  <c r="AD242" i="2"/>
  <c r="AD212" i="2"/>
  <c r="AD43" i="2"/>
  <c r="AD228" i="2"/>
  <c r="AD224" i="2"/>
  <c r="AD209" i="2"/>
  <c r="AD327" i="2"/>
  <c r="AD308" i="2"/>
  <c r="AD304" i="2"/>
  <c r="AD285" i="2"/>
  <c r="AD263" i="2"/>
  <c r="AD259" i="2"/>
  <c r="AD244" i="2"/>
  <c r="AD229" i="2"/>
  <c r="AD225" i="2"/>
  <c r="AD210" i="2"/>
  <c r="AD191" i="2"/>
  <c r="AD92" i="2"/>
  <c r="W69" i="2"/>
  <c r="AD307" i="2"/>
  <c r="AD303" i="2"/>
  <c r="AD284" i="2"/>
  <c r="AD262" i="2"/>
  <c r="AD258" i="2"/>
  <c r="AD243" i="2"/>
  <c r="AD187" i="2"/>
  <c r="AD168" i="2"/>
  <c r="AD150" i="2"/>
  <c r="AD146" i="2"/>
  <c r="AD115" i="2"/>
  <c r="AD89" i="2"/>
  <c r="AD329" i="2"/>
  <c r="AD328" i="2"/>
  <c r="AD324" i="2"/>
  <c r="AD305" i="2"/>
  <c r="AD286" i="2"/>
  <c r="AD282" i="2"/>
  <c r="AD260" i="2"/>
  <c r="AD245" i="2"/>
  <c r="AD241" i="2"/>
  <c r="AD226" i="2"/>
  <c r="AD211" i="2"/>
  <c r="AD207" i="2"/>
  <c r="AD227" i="2"/>
  <c r="AD208" i="2"/>
  <c r="AD189" i="2"/>
  <c r="AD170" i="2"/>
  <c r="AD166" i="2"/>
  <c r="AD148" i="2"/>
  <c r="AD117" i="2"/>
  <c r="AD91" i="2"/>
  <c r="AD44" i="2"/>
  <c r="AD326" i="2"/>
  <c r="AD190" i="2"/>
  <c r="AD186" i="2"/>
  <c r="AD167" i="2"/>
  <c r="AD149" i="2"/>
  <c r="AD145" i="2"/>
  <c r="AD118" i="2"/>
  <c r="AD114" i="2"/>
  <c r="AD88" i="2"/>
  <c r="AD67" i="2"/>
  <c r="W344" i="2"/>
  <c r="W260" i="2"/>
  <c r="W283" i="2"/>
  <c r="W170" i="2"/>
  <c r="W148" i="2"/>
  <c r="W91" i="2"/>
  <c r="W210" i="2"/>
  <c r="W135" i="2"/>
  <c r="W81" i="2"/>
  <c r="W261" i="2"/>
  <c r="W246" i="2"/>
  <c r="W242" i="2"/>
  <c r="W134" i="2"/>
  <c r="W45" i="2"/>
  <c r="W166" i="2"/>
  <c r="W165" i="2"/>
  <c r="W136" i="2"/>
  <c r="W119" i="2"/>
  <c r="W114" i="2"/>
  <c r="W83" i="2"/>
  <c r="W71" i="2"/>
  <c r="AD69" i="2"/>
  <c r="W115" i="2"/>
  <c r="AD70" i="2"/>
  <c r="W324" i="2"/>
  <c r="W306" i="2"/>
  <c r="W285" i="2"/>
  <c r="W227" i="2"/>
  <c r="W212" i="2"/>
  <c r="W211" i="2"/>
  <c r="W187" i="2"/>
  <c r="W132" i="2"/>
  <c r="W129" i="2"/>
  <c r="AD90" i="2"/>
  <c r="W88" i="2"/>
  <c r="W84" i="2"/>
  <c r="AD66" i="2"/>
  <c r="W43" i="2"/>
  <c r="W343" i="2"/>
  <c r="W286" i="2"/>
  <c r="W259" i="2"/>
  <c r="W208" i="2"/>
  <c r="W189" i="2"/>
  <c r="W188" i="2"/>
  <c r="W150" i="2"/>
  <c r="W105" i="2"/>
  <c r="AD46" i="2"/>
  <c r="W44" i="2"/>
  <c r="W133" i="2"/>
  <c r="W130" i="2"/>
  <c r="W85" i="2"/>
  <c r="AD68" i="2"/>
  <c r="AD47" i="2"/>
  <c r="W340" i="2"/>
  <c r="AD33" i="2"/>
  <c r="AD45" i="2"/>
  <c r="U331" i="2" l="1"/>
  <c r="W331" i="2" s="1"/>
  <c r="B332" i="2"/>
  <c r="U311" i="2"/>
  <c r="W311" i="2" s="1"/>
  <c r="B312" i="2"/>
  <c r="U290" i="2"/>
  <c r="W290" i="2" s="1"/>
  <c r="B291" i="2"/>
  <c r="U266" i="2"/>
  <c r="W266" i="2" s="1"/>
  <c r="B267" i="2"/>
  <c r="U248" i="2"/>
  <c r="W248" i="2" s="1"/>
  <c r="B249" i="2"/>
  <c r="U232" i="2"/>
  <c r="W232" i="2" s="1"/>
  <c r="B233" i="2"/>
  <c r="U215" i="2"/>
  <c r="W215" i="2" s="1"/>
  <c r="B216" i="2"/>
  <c r="U194" i="2"/>
  <c r="W194" i="2" s="1"/>
  <c r="B195" i="2"/>
  <c r="U174" i="2"/>
  <c r="W174" i="2" s="1"/>
  <c r="B175" i="2"/>
  <c r="B159" i="2"/>
  <c r="U159" i="2" s="1"/>
  <c r="W159" i="2" s="1"/>
  <c r="U158" i="2"/>
  <c r="W158" i="2" s="1"/>
  <c r="B156" i="2"/>
  <c r="U156" i="2" s="1"/>
  <c r="W156" i="2" s="1"/>
  <c r="U155" i="2"/>
  <c r="W155" i="2" s="1"/>
  <c r="U121" i="2"/>
  <c r="W121" i="2" s="1"/>
  <c r="B122" i="2"/>
  <c r="U95" i="2"/>
  <c r="W95" i="2" s="1"/>
  <c r="B96" i="2"/>
  <c r="U73" i="2"/>
  <c r="W73" i="2" s="1"/>
  <c r="B74" i="2"/>
  <c r="B54" i="2"/>
  <c r="U53" i="2"/>
  <c r="W53" i="2" s="1"/>
  <c r="U332" i="2" l="1"/>
  <c r="W332" i="2" s="1"/>
  <c r="B333" i="2"/>
  <c r="U312" i="2"/>
  <c r="W312" i="2" s="1"/>
  <c r="B313" i="2"/>
  <c r="U291" i="2"/>
  <c r="W291" i="2" s="1"/>
  <c r="B292" i="2"/>
  <c r="U267" i="2"/>
  <c r="W267" i="2" s="1"/>
  <c r="B268" i="2"/>
  <c r="U249" i="2"/>
  <c r="W249" i="2" s="1"/>
  <c r="B250" i="2"/>
  <c r="U233" i="2"/>
  <c r="W233" i="2" s="1"/>
  <c r="B234" i="2"/>
  <c r="U216" i="2"/>
  <c r="W216" i="2" s="1"/>
  <c r="B217" i="2"/>
  <c r="U195" i="2"/>
  <c r="W195" i="2" s="1"/>
  <c r="B196" i="2"/>
  <c r="B176" i="2"/>
  <c r="U175" i="2"/>
  <c r="W175" i="2" s="1"/>
  <c r="U122" i="2"/>
  <c r="W122" i="2" s="1"/>
  <c r="B123" i="2"/>
  <c r="U96" i="2"/>
  <c r="W96" i="2" s="1"/>
  <c r="B97" i="2"/>
  <c r="U54" i="2"/>
  <c r="W54" i="2" s="1"/>
  <c r="B55" i="2"/>
  <c r="U74" i="2"/>
  <c r="W74" i="2" s="1"/>
  <c r="B75" i="2"/>
  <c r="U333" i="2" l="1"/>
  <c r="W333" i="2" s="1"/>
  <c r="B334" i="2"/>
  <c r="B314" i="2"/>
  <c r="U313" i="2"/>
  <c r="W313" i="2" s="1"/>
  <c r="U292" i="2"/>
  <c r="W292" i="2" s="1"/>
  <c r="B293" i="2"/>
  <c r="B269" i="2"/>
  <c r="U268" i="2"/>
  <c r="W268" i="2" s="1"/>
  <c r="U250" i="2"/>
  <c r="W250" i="2" s="1"/>
  <c r="B251" i="2"/>
  <c r="U234" i="2"/>
  <c r="W234" i="2" s="1"/>
  <c r="B235" i="2"/>
  <c r="B218" i="2"/>
  <c r="U217" i="2"/>
  <c r="W217" i="2" s="1"/>
  <c r="B197" i="2"/>
  <c r="U196" i="2"/>
  <c r="W196" i="2" s="1"/>
  <c r="B177" i="2"/>
  <c r="U176" i="2"/>
  <c r="W176" i="2" s="1"/>
  <c r="U123" i="2"/>
  <c r="W123" i="2" s="1"/>
  <c r="B124" i="2"/>
  <c r="U97" i="2"/>
  <c r="W97" i="2" s="1"/>
  <c r="B98" i="2"/>
  <c r="U55" i="2"/>
  <c r="W55" i="2" s="1"/>
  <c r="B56" i="2"/>
  <c r="U75" i="2"/>
  <c r="W75" i="2" s="1"/>
  <c r="B76" i="2"/>
  <c r="U334" i="2" l="1"/>
  <c r="W334" i="2" s="1"/>
  <c r="B335" i="2"/>
  <c r="B315" i="2"/>
  <c r="U314" i="2"/>
  <c r="W314" i="2" s="1"/>
  <c r="B294" i="2"/>
  <c r="U293" i="2"/>
  <c r="W293" i="2" s="1"/>
  <c r="B270" i="2"/>
  <c r="U269" i="2"/>
  <c r="W269" i="2" s="1"/>
  <c r="B252" i="2"/>
  <c r="U251" i="2"/>
  <c r="W251" i="2" s="1"/>
  <c r="B236" i="2"/>
  <c r="U235" i="2"/>
  <c r="W235" i="2" s="1"/>
  <c r="B219" i="2"/>
  <c r="U218" i="2"/>
  <c r="W218" i="2" s="1"/>
  <c r="B198" i="2"/>
  <c r="U197" i="2"/>
  <c r="W197" i="2" s="1"/>
  <c r="B178" i="2"/>
  <c r="U177" i="2"/>
  <c r="W177" i="2" s="1"/>
  <c r="U124" i="2"/>
  <c r="W124" i="2" s="1"/>
  <c r="B125" i="2"/>
  <c r="U98" i="2"/>
  <c r="W98" i="2" s="1"/>
  <c r="B99" i="2"/>
  <c r="B57" i="2"/>
  <c r="U57" i="2" s="1"/>
  <c r="W57" i="2" s="1"/>
  <c r="U56" i="2"/>
  <c r="W56" i="2" s="1"/>
  <c r="U76" i="2"/>
  <c r="W76" i="2" s="1"/>
  <c r="B77" i="2"/>
  <c r="U335" i="2" l="1"/>
  <c r="W335" i="2" s="1"/>
  <c r="B336" i="2"/>
  <c r="B316" i="2"/>
  <c r="U315" i="2"/>
  <c r="W315" i="2" s="1"/>
  <c r="U294" i="2"/>
  <c r="W294" i="2" s="1"/>
  <c r="B295" i="2"/>
  <c r="U270" i="2"/>
  <c r="W270" i="2" s="1"/>
  <c r="B271" i="2"/>
  <c r="U252" i="2"/>
  <c r="W252" i="2" s="1"/>
  <c r="B253" i="2"/>
  <c r="B237" i="2"/>
  <c r="U236" i="2"/>
  <c r="W236" i="2" s="1"/>
  <c r="B220" i="2"/>
  <c r="U219" i="2"/>
  <c r="W219" i="2" s="1"/>
  <c r="B199" i="2"/>
  <c r="U198" i="2"/>
  <c r="W198" i="2" s="1"/>
  <c r="B179" i="2"/>
  <c r="U179" i="2" s="1"/>
  <c r="W179" i="2" s="1"/>
  <c r="U178" i="2"/>
  <c r="W178" i="2" s="1"/>
  <c r="U125" i="2"/>
  <c r="W125" i="2" s="1"/>
  <c r="B126" i="2"/>
  <c r="U99" i="2"/>
  <c r="W99" i="2" s="1"/>
  <c r="B100" i="2"/>
  <c r="U77" i="2"/>
  <c r="W77" i="2" s="1"/>
  <c r="B78" i="2"/>
  <c r="U336" i="2" l="1"/>
  <c r="W336" i="2" s="1"/>
  <c r="B337" i="2"/>
  <c r="B317" i="2"/>
  <c r="U317" i="2" s="1"/>
  <c r="W317" i="2" s="1"/>
  <c r="U316" i="2"/>
  <c r="W316" i="2" s="1"/>
  <c r="B296" i="2"/>
  <c r="U296" i="2" s="1"/>
  <c r="W296" i="2" s="1"/>
  <c r="U295" i="2"/>
  <c r="W295" i="2" s="1"/>
  <c r="B272" i="2"/>
  <c r="U272" i="2" s="1"/>
  <c r="W272" i="2" s="1"/>
  <c r="U271" i="2"/>
  <c r="W271" i="2" s="1"/>
  <c r="B254" i="2"/>
  <c r="U253" i="2"/>
  <c r="W253" i="2" s="1"/>
  <c r="B238" i="2"/>
  <c r="U238" i="2" s="1"/>
  <c r="W238" i="2" s="1"/>
  <c r="U237" i="2"/>
  <c r="W237" i="2" s="1"/>
  <c r="B221" i="2"/>
  <c r="U221" i="2" s="1"/>
  <c r="W221" i="2" s="1"/>
  <c r="U220" i="2"/>
  <c r="W220" i="2" s="1"/>
  <c r="B200" i="2"/>
  <c r="U200" i="2" s="1"/>
  <c r="W200" i="2" s="1"/>
  <c r="U199" i="2"/>
  <c r="W199" i="2" s="1"/>
  <c r="B127" i="2"/>
  <c r="U126" i="2"/>
  <c r="W126" i="2" s="1"/>
  <c r="U100" i="2"/>
  <c r="W100" i="2" s="1"/>
  <c r="B101" i="2"/>
  <c r="U78" i="2"/>
  <c r="W78" i="2" s="1"/>
  <c r="B79" i="2"/>
  <c r="U337" i="2" l="1"/>
  <c r="W337" i="2" s="1"/>
  <c r="B338" i="2"/>
  <c r="U338" i="2" s="1"/>
  <c r="W338" i="2" s="1"/>
  <c r="B255" i="2"/>
  <c r="U255" i="2" s="1"/>
  <c r="W255" i="2" s="1"/>
  <c r="U254" i="2"/>
  <c r="W254" i="2" s="1"/>
  <c r="U127" i="2"/>
  <c r="W127" i="2" s="1"/>
  <c r="B128" i="2"/>
  <c r="U128" i="2" s="1"/>
  <c r="W128" i="2" s="1"/>
  <c r="U101" i="2"/>
  <c r="W101" i="2" s="1"/>
  <c r="B102" i="2"/>
  <c r="U102" i="2" s="1"/>
  <c r="W102" i="2" s="1"/>
  <c r="U79" i="2"/>
  <c r="W79" i="2" s="1"/>
  <c r="B80" i="2"/>
  <c r="U80" i="2" s="1"/>
  <c r="W80" i="2" s="1"/>
</calcChain>
</file>

<file path=xl/comments1.xml><?xml version="1.0" encoding="utf-8"?>
<comments xmlns="http://schemas.openxmlformats.org/spreadsheetml/2006/main">
  <authors>
    <author>Dmeyer</author>
  </authors>
  <commentList>
    <comment ref="O4" authorId="0" shapeId="0">
      <text>
        <r>
          <rPr>
            <b/>
            <sz val="9"/>
            <color indexed="81"/>
            <rFont val="Tahoma"/>
            <family val="2"/>
          </rPr>
          <t>Dmeyer:</t>
        </r>
        <r>
          <rPr>
            <sz val="9"/>
            <color indexed="81"/>
            <rFont val="Tahoma"/>
            <family val="2"/>
          </rPr>
          <t xml:space="preserve">
hidden rows exist below rows with yellow "y"'s</t>
        </r>
      </text>
    </comment>
    <comment ref="O43" authorId="0" shapeId="0">
      <text>
        <r>
          <rPr>
            <b/>
            <sz val="9"/>
            <color indexed="81"/>
            <rFont val="Tahoma"/>
            <family val="2"/>
          </rPr>
          <t>Dmeyer:</t>
        </r>
        <r>
          <rPr>
            <sz val="9"/>
            <color indexed="81"/>
            <rFont val="Tahoma"/>
            <family val="2"/>
          </rPr>
          <t xml:space="preserve">
hidden rows</t>
        </r>
      </text>
    </comment>
    <comment ref="O44" authorId="0" shapeId="0">
      <text>
        <r>
          <rPr>
            <b/>
            <sz val="9"/>
            <color indexed="81"/>
            <rFont val="Tahoma"/>
            <family val="2"/>
          </rPr>
          <t>Dmeyer:</t>
        </r>
        <r>
          <rPr>
            <sz val="9"/>
            <color indexed="81"/>
            <rFont val="Tahoma"/>
            <family val="2"/>
          </rPr>
          <t xml:space="preserve">
hidden rows</t>
        </r>
      </text>
    </comment>
    <comment ref="O45" authorId="0" shapeId="0">
      <text>
        <r>
          <rPr>
            <b/>
            <sz val="9"/>
            <color indexed="81"/>
            <rFont val="Tahoma"/>
            <family val="2"/>
          </rPr>
          <t>Dmeyer:</t>
        </r>
        <r>
          <rPr>
            <sz val="9"/>
            <color indexed="81"/>
            <rFont val="Tahoma"/>
            <family val="2"/>
          </rPr>
          <t xml:space="preserve">
hidden rows</t>
        </r>
      </text>
    </comment>
    <comment ref="O46" authorId="0" shapeId="0">
      <text>
        <r>
          <rPr>
            <b/>
            <sz val="9"/>
            <color indexed="81"/>
            <rFont val="Tahoma"/>
            <family val="2"/>
          </rPr>
          <t>Dmeyer:</t>
        </r>
        <r>
          <rPr>
            <sz val="9"/>
            <color indexed="81"/>
            <rFont val="Tahoma"/>
            <family val="2"/>
          </rPr>
          <t xml:space="preserve">
hidden rows</t>
        </r>
      </text>
    </comment>
    <comment ref="O47" authorId="0" shapeId="0">
      <text>
        <r>
          <rPr>
            <b/>
            <sz val="9"/>
            <color indexed="81"/>
            <rFont val="Tahoma"/>
            <family val="2"/>
          </rPr>
          <t>Dmeyer:</t>
        </r>
        <r>
          <rPr>
            <sz val="9"/>
            <color indexed="81"/>
            <rFont val="Tahoma"/>
            <family val="2"/>
          </rPr>
          <t xml:space="preserve">
hidden rows</t>
        </r>
      </text>
    </comment>
    <comment ref="O48" authorId="0" shapeId="0">
      <text>
        <r>
          <rPr>
            <b/>
            <sz val="9"/>
            <color indexed="81"/>
            <rFont val="Tahoma"/>
            <family val="2"/>
          </rPr>
          <t>Dmeyer:</t>
        </r>
        <r>
          <rPr>
            <sz val="9"/>
            <color indexed="81"/>
            <rFont val="Tahoma"/>
            <family val="2"/>
          </rPr>
          <t xml:space="preserve">
hidden rows</t>
        </r>
      </text>
    </comment>
    <comment ref="O49" authorId="0" shapeId="0">
      <text>
        <r>
          <rPr>
            <b/>
            <sz val="9"/>
            <color indexed="81"/>
            <rFont val="Tahoma"/>
            <family val="2"/>
          </rPr>
          <t>Dmeyer:</t>
        </r>
        <r>
          <rPr>
            <sz val="9"/>
            <color indexed="81"/>
            <rFont val="Tahoma"/>
            <family val="2"/>
          </rPr>
          <t xml:space="preserve">
hidden rows</t>
        </r>
      </text>
    </comment>
    <comment ref="O50" authorId="0" shapeId="0">
      <text>
        <r>
          <rPr>
            <b/>
            <sz val="9"/>
            <color indexed="81"/>
            <rFont val="Tahoma"/>
            <family val="2"/>
          </rPr>
          <t>Dmeyer:</t>
        </r>
        <r>
          <rPr>
            <sz val="9"/>
            <color indexed="81"/>
            <rFont val="Tahoma"/>
            <family val="2"/>
          </rPr>
          <t xml:space="preserve">
hidden rows</t>
        </r>
      </text>
    </comment>
    <comment ref="O51" authorId="0" shapeId="0">
      <text>
        <r>
          <rPr>
            <b/>
            <sz val="9"/>
            <color indexed="81"/>
            <rFont val="Tahoma"/>
            <family val="2"/>
          </rPr>
          <t>Dmeyer:</t>
        </r>
        <r>
          <rPr>
            <sz val="9"/>
            <color indexed="81"/>
            <rFont val="Tahoma"/>
            <family val="2"/>
          </rPr>
          <t xml:space="preserve">
hidden rows</t>
        </r>
      </text>
    </comment>
    <comment ref="O52" authorId="0" shapeId="0">
      <text>
        <r>
          <rPr>
            <b/>
            <sz val="9"/>
            <color indexed="81"/>
            <rFont val="Tahoma"/>
            <family val="2"/>
          </rPr>
          <t>Dmeyer:</t>
        </r>
        <r>
          <rPr>
            <sz val="9"/>
            <color indexed="81"/>
            <rFont val="Tahoma"/>
            <family val="2"/>
          </rPr>
          <t xml:space="preserve">
hidden rows</t>
        </r>
      </text>
    </comment>
    <comment ref="O53" authorId="0" shapeId="0">
      <text>
        <r>
          <rPr>
            <b/>
            <sz val="9"/>
            <color indexed="81"/>
            <rFont val="Tahoma"/>
            <family val="2"/>
          </rPr>
          <t>Dmeyer:</t>
        </r>
        <r>
          <rPr>
            <sz val="9"/>
            <color indexed="81"/>
            <rFont val="Tahoma"/>
            <family val="2"/>
          </rPr>
          <t xml:space="preserve">
hidden rows</t>
        </r>
      </text>
    </comment>
    <comment ref="O54" authorId="0" shapeId="0">
      <text>
        <r>
          <rPr>
            <b/>
            <sz val="9"/>
            <color indexed="81"/>
            <rFont val="Tahoma"/>
            <family val="2"/>
          </rPr>
          <t>Dmeyer:</t>
        </r>
        <r>
          <rPr>
            <sz val="9"/>
            <color indexed="81"/>
            <rFont val="Tahoma"/>
            <family val="2"/>
          </rPr>
          <t xml:space="preserve">
hidden rows</t>
        </r>
      </text>
    </comment>
    <comment ref="O55" authorId="0" shapeId="0">
      <text>
        <r>
          <rPr>
            <b/>
            <sz val="9"/>
            <color indexed="81"/>
            <rFont val="Tahoma"/>
            <family val="2"/>
          </rPr>
          <t>Dmeyer:</t>
        </r>
        <r>
          <rPr>
            <sz val="9"/>
            <color indexed="81"/>
            <rFont val="Tahoma"/>
            <family val="2"/>
          </rPr>
          <t xml:space="preserve">
hidden rows</t>
        </r>
      </text>
    </comment>
    <comment ref="O56" authorId="0" shapeId="0">
      <text>
        <r>
          <rPr>
            <b/>
            <sz val="9"/>
            <color indexed="81"/>
            <rFont val="Tahoma"/>
            <family val="2"/>
          </rPr>
          <t>Dmeyer:</t>
        </r>
        <r>
          <rPr>
            <sz val="9"/>
            <color indexed="81"/>
            <rFont val="Tahoma"/>
            <family val="2"/>
          </rPr>
          <t xml:space="preserve">
hidden rows</t>
        </r>
      </text>
    </comment>
    <comment ref="O57" authorId="0" shapeId="0">
      <text>
        <r>
          <rPr>
            <b/>
            <sz val="9"/>
            <color indexed="81"/>
            <rFont val="Tahoma"/>
            <family val="2"/>
          </rPr>
          <t>Dmeyer:</t>
        </r>
        <r>
          <rPr>
            <sz val="9"/>
            <color indexed="81"/>
            <rFont val="Tahoma"/>
            <family val="2"/>
          </rPr>
          <t xml:space="preserve">
hidden rows</t>
        </r>
      </text>
    </comment>
    <comment ref="O58" authorId="0" shapeId="0">
      <text>
        <r>
          <rPr>
            <b/>
            <sz val="9"/>
            <color indexed="81"/>
            <rFont val="Tahoma"/>
            <family val="2"/>
          </rPr>
          <t>Dmeyer:</t>
        </r>
        <r>
          <rPr>
            <sz val="9"/>
            <color indexed="81"/>
            <rFont val="Tahoma"/>
            <family val="2"/>
          </rPr>
          <t xml:space="preserve">
hidden rows</t>
        </r>
      </text>
    </comment>
    <comment ref="O66" authorId="0" shapeId="0">
      <text>
        <r>
          <rPr>
            <b/>
            <sz val="9"/>
            <color indexed="81"/>
            <rFont val="Tahoma"/>
            <family val="2"/>
          </rPr>
          <t>Dmeyer:</t>
        </r>
        <r>
          <rPr>
            <sz val="9"/>
            <color indexed="81"/>
            <rFont val="Tahoma"/>
            <family val="2"/>
          </rPr>
          <t xml:space="preserve">
hidden rows</t>
        </r>
      </text>
    </comment>
    <comment ref="O67" authorId="0" shapeId="0">
      <text>
        <r>
          <rPr>
            <b/>
            <sz val="9"/>
            <color indexed="81"/>
            <rFont val="Tahoma"/>
            <family val="2"/>
          </rPr>
          <t>Dmeyer:</t>
        </r>
        <r>
          <rPr>
            <sz val="9"/>
            <color indexed="81"/>
            <rFont val="Tahoma"/>
            <family val="2"/>
          </rPr>
          <t xml:space="preserve">
hidden rows</t>
        </r>
      </text>
    </comment>
    <comment ref="O68" authorId="0" shapeId="0">
      <text>
        <r>
          <rPr>
            <b/>
            <sz val="9"/>
            <color indexed="81"/>
            <rFont val="Tahoma"/>
            <family val="2"/>
          </rPr>
          <t>Dmeyer:</t>
        </r>
        <r>
          <rPr>
            <sz val="9"/>
            <color indexed="81"/>
            <rFont val="Tahoma"/>
            <family val="2"/>
          </rPr>
          <t xml:space="preserve">
hidden rows</t>
        </r>
      </text>
    </comment>
    <comment ref="O69" authorId="0" shapeId="0">
      <text>
        <r>
          <rPr>
            <b/>
            <sz val="9"/>
            <color indexed="81"/>
            <rFont val="Tahoma"/>
            <family val="2"/>
          </rPr>
          <t>Dmeyer:</t>
        </r>
        <r>
          <rPr>
            <sz val="9"/>
            <color indexed="81"/>
            <rFont val="Tahoma"/>
            <family val="2"/>
          </rPr>
          <t xml:space="preserve">
hidden rows</t>
        </r>
      </text>
    </comment>
    <comment ref="O70" authorId="0" shapeId="0">
      <text>
        <r>
          <rPr>
            <b/>
            <sz val="9"/>
            <color indexed="81"/>
            <rFont val="Tahoma"/>
            <family val="2"/>
          </rPr>
          <t>Dmeyer:</t>
        </r>
        <r>
          <rPr>
            <sz val="9"/>
            <color indexed="81"/>
            <rFont val="Tahoma"/>
            <family val="2"/>
          </rPr>
          <t xml:space="preserve">
hidden rows</t>
        </r>
      </text>
    </comment>
    <comment ref="O71" authorId="0" shapeId="0">
      <text>
        <r>
          <rPr>
            <b/>
            <sz val="9"/>
            <color indexed="81"/>
            <rFont val="Tahoma"/>
            <family val="2"/>
          </rPr>
          <t>Dmeyer:</t>
        </r>
        <r>
          <rPr>
            <sz val="9"/>
            <color indexed="81"/>
            <rFont val="Tahoma"/>
            <family val="2"/>
          </rPr>
          <t xml:space="preserve">
hidden rows</t>
        </r>
      </text>
    </comment>
    <comment ref="O72" authorId="0" shapeId="0">
      <text>
        <r>
          <rPr>
            <b/>
            <sz val="9"/>
            <color indexed="81"/>
            <rFont val="Tahoma"/>
            <family val="2"/>
          </rPr>
          <t>Dmeyer:</t>
        </r>
        <r>
          <rPr>
            <sz val="9"/>
            <color indexed="81"/>
            <rFont val="Tahoma"/>
            <family val="2"/>
          </rPr>
          <t xml:space="preserve">
hidden rows</t>
        </r>
      </text>
    </comment>
    <comment ref="O73" authorId="0" shapeId="0">
      <text>
        <r>
          <rPr>
            <b/>
            <sz val="9"/>
            <color indexed="81"/>
            <rFont val="Tahoma"/>
            <family val="2"/>
          </rPr>
          <t>Dmeyer:</t>
        </r>
        <r>
          <rPr>
            <sz val="9"/>
            <color indexed="81"/>
            <rFont val="Tahoma"/>
            <family val="2"/>
          </rPr>
          <t xml:space="preserve">
hidden rows</t>
        </r>
      </text>
    </comment>
    <comment ref="O74" authorId="0" shapeId="0">
      <text>
        <r>
          <rPr>
            <b/>
            <sz val="9"/>
            <color indexed="81"/>
            <rFont val="Tahoma"/>
            <family val="2"/>
          </rPr>
          <t>Dmeyer:</t>
        </r>
        <r>
          <rPr>
            <sz val="9"/>
            <color indexed="81"/>
            <rFont val="Tahoma"/>
            <family val="2"/>
          </rPr>
          <t xml:space="preserve">
hidden rows</t>
        </r>
      </text>
    </comment>
    <comment ref="O75" authorId="0" shapeId="0">
      <text>
        <r>
          <rPr>
            <b/>
            <sz val="9"/>
            <color indexed="81"/>
            <rFont val="Tahoma"/>
            <family val="2"/>
          </rPr>
          <t>Dmeyer:</t>
        </r>
        <r>
          <rPr>
            <sz val="9"/>
            <color indexed="81"/>
            <rFont val="Tahoma"/>
            <family val="2"/>
          </rPr>
          <t xml:space="preserve">
hidden rows</t>
        </r>
      </text>
    </comment>
    <comment ref="O76" authorId="0" shapeId="0">
      <text>
        <r>
          <rPr>
            <b/>
            <sz val="9"/>
            <color indexed="81"/>
            <rFont val="Tahoma"/>
            <family val="2"/>
          </rPr>
          <t>Dmeyer:</t>
        </r>
        <r>
          <rPr>
            <sz val="9"/>
            <color indexed="81"/>
            <rFont val="Tahoma"/>
            <family val="2"/>
          </rPr>
          <t xml:space="preserve">
hidden rows</t>
        </r>
      </text>
    </comment>
    <comment ref="O77" authorId="0" shapeId="0">
      <text>
        <r>
          <rPr>
            <b/>
            <sz val="9"/>
            <color indexed="81"/>
            <rFont val="Tahoma"/>
            <family val="2"/>
          </rPr>
          <t>Dmeyer:</t>
        </r>
        <r>
          <rPr>
            <sz val="9"/>
            <color indexed="81"/>
            <rFont val="Tahoma"/>
            <family val="2"/>
          </rPr>
          <t xml:space="preserve">
hidden rows</t>
        </r>
      </text>
    </comment>
    <comment ref="O78" authorId="0" shapeId="0">
      <text>
        <r>
          <rPr>
            <b/>
            <sz val="9"/>
            <color indexed="81"/>
            <rFont val="Tahoma"/>
            <family val="2"/>
          </rPr>
          <t>Dmeyer:</t>
        </r>
        <r>
          <rPr>
            <sz val="9"/>
            <color indexed="81"/>
            <rFont val="Tahoma"/>
            <family val="2"/>
          </rPr>
          <t xml:space="preserve">
hidden rows</t>
        </r>
      </text>
    </comment>
    <comment ref="O79" authorId="0" shapeId="0">
      <text>
        <r>
          <rPr>
            <b/>
            <sz val="9"/>
            <color indexed="81"/>
            <rFont val="Tahoma"/>
            <family val="2"/>
          </rPr>
          <t>Dmeyer:</t>
        </r>
        <r>
          <rPr>
            <sz val="9"/>
            <color indexed="81"/>
            <rFont val="Tahoma"/>
            <family val="2"/>
          </rPr>
          <t xml:space="preserve">
hidden rows</t>
        </r>
      </text>
    </comment>
    <comment ref="O80" authorId="0" shapeId="0">
      <text>
        <r>
          <rPr>
            <b/>
            <sz val="9"/>
            <color indexed="81"/>
            <rFont val="Tahoma"/>
            <family val="2"/>
          </rPr>
          <t>Dmeyer:</t>
        </r>
        <r>
          <rPr>
            <sz val="9"/>
            <color indexed="81"/>
            <rFont val="Tahoma"/>
            <family val="2"/>
          </rPr>
          <t xml:space="preserve">
hidden rows</t>
        </r>
      </text>
    </comment>
    <comment ref="O81" authorId="0" shapeId="0">
      <text>
        <r>
          <rPr>
            <b/>
            <sz val="9"/>
            <color indexed="81"/>
            <rFont val="Tahoma"/>
            <family val="2"/>
          </rPr>
          <t>Dmeyer:</t>
        </r>
        <r>
          <rPr>
            <sz val="9"/>
            <color indexed="81"/>
            <rFont val="Tahoma"/>
            <family val="2"/>
          </rPr>
          <t xml:space="preserve">
hidden rows</t>
        </r>
      </text>
    </comment>
    <comment ref="O88" authorId="0" shapeId="0">
      <text>
        <r>
          <rPr>
            <b/>
            <sz val="9"/>
            <color indexed="81"/>
            <rFont val="Tahoma"/>
            <family val="2"/>
          </rPr>
          <t>Dmeyer:</t>
        </r>
        <r>
          <rPr>
            <sz val="9"/>
            <color indexed="81"/>
            <rFont val="Tahoma"/>
            <family val="2"/>
          </rPr>
          <t xml:space="preserve">
hidden rows</t>
        </r>
      </text>
    </comment>
    <comment ref="O89" authorId="0" shapeId="0">
      <text>
        <r>
          <rPr>
            <b/>
            <sz val="9"/>
            <color indexed="81"/>
            <rFont val="Tahoma"/>
            <family val="2"/>
          </rPr>
          <t>Dmeyer:</t>
        </r>
        <r>
          <rPr>
            <sz val="9"/>
            <color indexed="81"/>
            <rFont val="Tahoma"/>
            <family val="2"/>
          </rPr>
          <t xml:space="preserve">
hidden rows</t>
        </r>
      </text>
    </comment>
    <comment ref="O90" authorId="0" shapeId="0">
      <text>
        <r>
          <rPr>
            <b/>
            <sz val="9"/>
            <color indexed="81"/>
            <rFont val="Tahoma"/>
            <family val="2"/>
          </rPr>
          <t>Dmeyer:</t>
        </r>
        <r>
          <rPr>
            <sz val="9"/>
            <color indexed="81"/>
            <rFont val="Tahoma"/>
            <family val="2"/>
          </rPr>
          <t xml:space="preserve">
hidden rows</t>
        </r>
      </text>
    </comment>
    <comment ref="O91" authorId="0" shapeId="0">
      <text>
        <r>
          <rPr>
            <b/>
            <sz val="9"/>
            <color indexed="81"/>
            <rFont val="Tahoma"/>
            <family val="2"/>
          </rPr>
          <t>Dmeyer:</t>
        </r>
        <r>
          <rPr>
            <sz val="9"/>
            <color indexed="81"/>
            <rFont val="Tahoma"/>
            <family val="2"/>
          </rPr>
          <t xml:space="preserve">
hidden rows</t>
        </r>
      </text>
    </comment>
    <comment ref="O92" authorId="0" shapeId="0">
      <text>
        <r>
          <rPr>
            <b/>
            <sz val="9"/>
            <color indexed="81"/>
            <rFont val="Tahoma"/>
            <family val="2"/>
          </rPr>
          <t>Dmeyer:</t>
        </r>
        <r>
          <rPr>
            <sz val="9"/>
            <color indexed="81"/>
            <rFont val="Tahoma"/>
            <family val="2"/>
          </rPr>
          <t xml:space="preserve">
hidden rows</t>
        </r>
      </text>
    </comment>
    <comment ref="O93" authorId="0" shapeId="0">
      <text>
        <r>
          <rPr>
            <b/>
            <sz val="9"/>
            <color indexed="81"/>
            <rFont val="Tahoma"/>
            <family val="2"/>
          </rPr>
          <t>Dmeyer:</t>
        </r>
        <r>
          <rPr>
            <sz val="9"/>
            <color indexed="81"/>
            <rFont val="Tahoma"/>
            <family val="2"/>
          </rPr>
          <t xml:space="preserve">
hidden rows</t>
        </r>
      </text>
    </comment>
    <comment ref="O94" authorId="0" shapeId="0">
      <text>
        <r>
          <rPr>
            <b/>
            <sz val="9"/>
            <color indexed="81"/>
            <rFont val="Tahoma"/>
            <family val="2"/>
          </rPr>
          <t>Dmeyer:</t>
        </r>
        <r>
          <rPr>
            <sz val="9"/>
            <color indexed="81"/>
            <rFont val="Tahoma"/>
            <family val="2"/>
          </rPr>
          <t xml:space="preserve">
hidden rows</t>
        </r>
      </text>
    </comment>
    <comment ref="O95" authorId="0" shapeId="0">
      <text>
        <r>
          <rPr>
            <b/>
            <sz val="9"/>
            <color indexed="81"/>
            <rFont val="Tahoma"/>
            <family val="2"/>
          </rPr>
          <t>Dmeyer:</t>
        </r>
        <r>
          <rPr>
            <sz val="9"/>
            <color indexed="81"/>
            <rFont val="Tahoma"/>
            <family val="2"/>
          </rPr>
          <t xml:space="preserve">
hidden rows</t>
        </r>
      </text>
    </comment>
    <comment ref="O96" authorId="0" shapeId="0">
      <text>
        <r>
          <rPr>
            <b/>
            <sz val="9"/>
            <color indexed="81"/>
            <rFont val="Tahoma"/>
            <family val="2"/>
          </rPr>
          <t>Dmeyer:</t>
        </r>
        <r>
          <rPr>
            <sz val="9"/>
            <color indexed="81"/>
            <rFont val="Tahoma"/>
            <family val="2"/>
          </rPr>
          <t xml:space="preserve">
hidden rows</t>
        </r>
      </text>
    </comment>
    <comment ref="O97" authorId="0" shapeId="0">
      <text>
        <r>
          <rPr>
            <b/>
            <sz val="9"/>
            <color indexed="81"/>
            <rFont val="Tahoma"/>
            <family val="2"/>
          </rPr>
          <t>Dmeyer:</t>
        </r>
        <r>
          <rPr>
            <sz val="9"/>
            <color indexed="81"/>
            <rFont val="Tahoma"/>
            <family val="2"/>
          </rPr>
          <t xml:space="preserve">
hidden rows</t>
        </r>
      </text>
    </comment>
    <comment ref="O98" authorId="0" shapeId="0">
      <text>
        <r>
          <rPr>
            <b/>
            <sz val="9"/>
            <color indexed="81"/>
            <rFont val="Tahoma"/>
            <family val="2"/>
          </rPr>
          <t>Dmeyer:</t>
        </r>
        <r>
          <rPr>
            <sz val="9"/>
            <color indexed="81"/>
            <rFont val="Tahoma"/>
            <family val="2"/>
          </rPr>
          <t xml:space="preserve">
hidden rows</t>
        </r>
      </text>
    </comment>
    <comment ref="O99" authorId="0" shapeId="0">
      <text>
        <r>
          <rPr>
            <b/>
            <sz val="9"/>
            <color indexed="81"/>
            <rFont val="Tahoma"/>
            <family val="2"/>
          </rPr>
          <t>Dmeyer:</t>
        </r>
        <r>
          <rPr>
            <sz val="9"/>
            <color indexed="81"/>
            <rFont val="Tahoma"/>
            <family val="2"/>
          </rPr>
          <t xml:space="preserve">
hidden rows</t>
        </r>
      </text>
    </comment>
    <comment ref="O100" authorId="0" shapeId="0">
      <text>
        <r>
          <rPr>
            <b/>
            <sz val="9"/>
            <color indexed="81"/>
            <rFont val="Tahoma"/>
            <family val="2"/>
          </rPr>
          <t>Dmeyer:</t>
        </r>
        <r>
          <rPr>
            <sz val="9"/>
            <color indexed="81"/>
            <rFont val="Tahoma"/>
            <family val="2"/>
          </rPr>
          <t xml:space="preserve">
hidden rows</t>
        </r>
      </text>
    </comment>
    <comment ref="O101" authorId="0" shapeId="0">
      <text>
        <r>
          <rPr>
            <b/>
            <sz val="9"/>
            <color indexed="81"/>
            <rFont val="Tahoma"/>
            <family val="2"/>
          </rPr>
          <t>Dmeyer:</t>
        </r>
        <r>
          <rPr>
            <sz val="9"/>
            <color indexed="81"/>
            <rFont val="Tahoma"/>
            <family val="2"/>
          </rPr>
          <t xml:space="preserve">
hidden rows</t>
        </r>
      </text>
    </comment>
    <comment ref="O102" authorId="0" shapeId="0">
      <text>
        <r>
          <rPr>
            <b/>
            <sz val="9"/>
            <color indexed="81"/>
            <rFont val="Tahoma"/>
            <family val="2"/>
          </rPr>
          <t>Dmeyer:</t>
        </r>
        <r>
          <rPr>
            <sz val="9"/>
            <color indexed="81"/>
            <rFont val="Tahoma"/>
            <family val="2"/>
          </rPr>
          <t xml:space="preserve">
hidden rows</t>
        </r>
      </text>
    </comment>
    <comment ref="O103" authorId="0" shapeId="0">
      <text>
        <r>
          <rPr>
            <b/>
            <sz val="9"/>
            <color indexed="81"/>
            <rFont val="Tahoma"/>
            <family val="2"/>
          </rPr>
          <t>Dmeyer:</t>
        </r>
        <r>
          <rPr>
            <sz val="9"/>
            <color indexed="81"/>
            <rFont val="Tahoma"/>
            <family val="2"/>
          </rPr>
          <t xml:space="preserve">
hidden rows</t>
        </r>
      </text>
    </comment>
    <comment ref="O114" authorId="0" shapeId="0">
      <text>
        <r>
          <rPr>
            <b/>
            <sz val="9"/>
            <color indexed="81"/>
            <rFont val="Tahoma"/>
            <family val="2"/>
          </rPr>
          <t>Dmeyer:</t>
        </r>
        <r>
          <rPr>
            <sz val="9"/>
            <color indexed="81"/>
            <rFont val="Tahoma"/>
            <family val="2"/>
          </rPr>
          <t xml:space="preserve">
hidden rows</t>
        </r>
      </text>
    </comment>
    <comment ref="O115" authorId="0" shapeId="0">
      <text>
        <r>
          <rPr>
            <b/>
            <sz val="9"/>
            <color indexed="81"/>
            <rFont val="Tahoma"/>
            <family val="2"/>
          </rPr>
          <t>Dmeyer:</t>
        </r>
        <r>
          <rPr>
            <sz val="9"/>
            <color indexed="81"/>
            <rFont val="Tahoma"/>
            <family val="2"/>
          </rPr>
          <t xml:space="preserve">
hidden rows</t>
        </r>
      </text>
    </comment>
    <comment ref="O116" authorId="0" shapeId="0">
      <text>
        <r>
          <rPr>
            <b/>
            <sz val="9"/>
            <color indexed="81"/>
            <rFont val="Tahoma"/>
            <family val="2"/>
          </rPr>
          <t>Dmeyer:</t>
        </r>
        <r>
          <rPr>
            <sz val="9"/>
            <color indexed="81"/>
            <rFont val="Tahoma"/>
            <family val="2"/>
          </rPr>
          <t xml:space="preserve">
hidden rows</t>
        </r>
      </text>
    </comment>
    <comment ref="O117" authorId="0" shapeId="0">
      <text>
        <r>
          <rPr>
            <b/>
            <sz val="9"/>
            <color indexed="81"/>
            <rFont val="Tahoma"/>
            <family val="2"/>
          </rPr>
          <t>Dmeyer:</t>
        </r>
        <r>
          <rPr>
            <sz val="9"/>
            <color indexed="81"/>
            <rFont val="Tahoma"/>
            <family val="2"/>
          </rPr>
          <t xml:space="preserve">
hidden rows</t>
        </r>
      </text>
    </comment>
    <comment ref="O118" authorId="0" shapeId="0">
      <text>
        <r>
          <rPr>
            <b/>
            <sz val="9"/>
            <color indexed="81"/>
            <rFont val="Tahoma"/>
            <family val="2"/>
          </rPr>
          <t>Dmeyer:</t>
        </r>
        <r>
          <rPr>
            <sz val="9"/>
            <color indexed="81"/>
            <rFont val="Tahoma"/>
            <family val="2"/>
          </rPr>
          <t xml:space="preserve">
hidden rows</t>
        </r>
      </text>
    </comment>
    <comment ref="O119" authorId="0" shapeId="0">
      <text>
        <r>
          <rPr>
            <b/>
            <sz val="9"/>
            <color indexed="81"/>
            <rFont val="Tahoma"/>
            <family val="2"/>
          </rPr>
          <t>Dmeyer:</t>
        </r>
        <r>
          <rPr>
            <sz val="9"/>
            <color indexed="81"/>
            <rFont val="Tahoma"/>
            <family val="2"/>
          </rPr>
          <t xml:space="preserve">
hidden rows</t>
        </r>
      </text>
    </comment>
    <comment ref="O120" authorId="0" shapeId="0">
      <text>
        <r>
          <rPr>
            <b/>
            <sz val="9"/>
            <color indexed="81"/>
            <rFont val="Tahoma"/>
            <family val="2"/>
          </rPr>
          <t>Dmeyer:</t>
        </r>
        <r>
          <rPr>
            <sz val="9"/>
            <color indexed="81"/>
            <rFont val="Tahoma"/>
            <family val="2"/>
          </rPr>
          <t xml:space="preserve">
hidden rows</t>
        </r>
      </text>
    </comment>
    <comment ref="O121" authorId="0" shapeId="0">
      <text>
        <r>
          <rPr>
            <b/>
            <sz val="9"/>
            <color indexed="81"/>
            <rFont val="Tahoma"/>
            <family val="2"/>
          </rPr>
          <t>Dmeyer:</t>
        </r>
        <r>
          <rPr>
            <sz val="9"/>
            <color indexed="81"/>
            <rFont val="Tahoma"/>
            <family val="2"/>
          </rPr>
          <t xml:space="preserve">
hidden rows</t>
        </r>
      </text>
    </comment>
    <comment ref="O122" authorId="0" shapeId="0">
      <text>
        <r>
          <rPr>
            <b/>
            <sz val="9"/>
            <color indexed="81"/>
            <rFont val="Tahoma"/>
            <family val="2"/>
          </rPr>
          <t>Dmeyer:</t>
        </r>
        <r>
          <rPr>
            <sz val="9"/>
            <color indexed="81"/>
            <rFont val="Tahoma"/>
            <family val="2"/>
          </rPr>
          <t xml:space="preserve">
hidden rows</t>
        </r>
      </text>
    </comment>
    <comment ref="O123" authorId="0" shapeId="0">
      <text>
        <r>
          <rPr>
            <b/>
            <sz val="9"/>
            <color indexed="81"/>
            <rFont val="Tahoma"/>
            <family val="2"/>
          </rPr>
          <t>Dmeyer:</t>
        </r>
        <r>
          <rPr>
            <sz val="9"/>
            <color indexed="81"/>
            <rFont val="Tahoma"/>
            <family val="2"/>
          </rPr>
          <t xml:space="preserve">
hidden rows</t>
        </r>
      </text>
    </comment>
    <comment ref="O124" authorId="0" shapeId="0">
      <text>
        <r>
          <rPr>
            <b/>
            <sz val="9"/>
            <color indexed="81"/>
            <rFont val="Tahoma"/>
            <family val="2"/>
          </rPr>
          <t>Dmeyer:</t>
        </r>
        <r>
          <rPr>
            <sz val="9"/>
            <color indexed="81"/>
            <rFont val="Tahoma"/>
            <family val="2"/>
          </rPr>
          <t xml:space="preserve">
hidden rows</t>
        </r>
      </text>
    </comment>
    <comment ref="O125" authorId="0" shapeId="0">
      <text>
        <r>
          <rPr>
            <b/>
            <sz val="9"/>
            <color indexed="81"/>
            <rFont val="Tahoma"/>
            <family val="2"/>
          </rPr>
          <t>Dmeyer:</t>
        </r>
        <r>
          <rPr>
            <sz val="9"/>
            <color indexed="81"/>
            <rFont val="Tahoma"/>
            <family val="2"/>
          </rPr>
          <t xml:space="preserve">
hidden rows</t>
        </r>
      </text>
    </comment>
    <comment ref="O126" authorId="0" shapeId="0">
      <text>
        <r>
          <rPr>
            <b/>
            <sz val="9"/>
            <color indexed="81"/>
            <rFont val="Tahoma"/>
            <family val="2"/>
          </rPr>
          <t>Dmeyer:</t>
        </r>
        <r>
          <rPr>
            <sz val="9"/>
            <color indexed="81"/>
            <rFont val="Tahoma"/>
            <family val="2"/>
          </rPr>
          <t xml:space="preserve">
hidden rows</t>
        </r>
      </text>
    </comment>
    <comment ref="O127" authorId="0" shapeId="0">
      <text>
        <r>
          <rPr>
            <b/>
            <sz val="9"/>
            <color indexed="81"/>
            <rFont val="Tahoma"/>
            <family val="2"/>
          </rPr>
          <t>Dmeyer:</t>
        </r>
        <r>
          <rPr>
            <sz val="9"/>
            <color indexed="81"/>
            <rFont val="Tahoma"/>
            <family val="2"/>
          </rPr>
          <t xml:space="preserve">
hidden rows</t>
        </r>
      </text>
    </comment>
    <comment ref="O128" authorId="0" shapeId="0">
      <text>
        <r>
          <rPr>
            <b/>
            <sz val="9"/>
            <color indexed="81"/>
            <rFont val="Tahoma"/>
            <family val="2"/>
          </rPr>
          <t>Dmeyer:</t>
        </r>
        <r>
          <rPr>
            <sz val="9"/>
            <color indexed="81"/>
            <rFont val="Tahoma"/>
            <family val="2"/>
          </rPr>
          <t xml:space="preserve">
hidden rows</t>
        </r>
      </text>
    </comment>
    <comment ref="O129" authorId="0" shapeId="0">
      <text>
        <r>
          <rPr>
            <b/>
            <sz val="9"/>
            <color indexed="81"/>
            <rFont val="Tahoma"/>
            <family val="2"/>
          </rPr>
          <t>Dmeyer:</t>
        </r>
        <r>
          <rPr>
            <sz val="9"/>
            <color indexed="81"/>
            <rFont val="Tahoma"/>
            <family val="2"/>
          </rPr>
          <t xml:space="preserve">
hidden rows</t>
        </r>
      </text>
    </comment>
    <comment ref="O330" authorId="0" shapeId="0">
      <text>
        <r>
          <rPr>
            <b/>
            <sz val="9"/>
            <color indexed="81"/>
            <rFont val="Tahoma"/>
            <family val="2"/>
          </rPr>
          <t>Dmeyer:</t>
        </r>
        <r>
          <rPr>
            <sz val="9"/>
            <color indexed="81"/>
            <rFont val="Tahoma"/>
            <family val="2"/>
          </rPr>
          <t xml:space="preserve">
hidden rows</t>
        </r>
      </text>
    </comment>
    <comment ref="O331" authorId="0" shapeId="0">
      <text>
        <r>
          <rPr>
            <b/>
            <sz val="9"/>
            <color indexed="81"/>
            <rFont val="Tahoma"/>
            <family val="2"/>
          </rPr>
          <t>Dmeyer:</t>
        </r>
        <r>
          <rPr>
            <sz val="9"/>
            <color indexed="81"/>
            <rFont val="Tahoma"/>
            <family val="2"/>
          </rPr>
          <t xml:space="preserve">
hidden rows</t>
        </r>
      </text>
    </comment>
    <comment ref="O332" authorId="0" shapeId="0">
      <text>
        <r>
          <rPr>
            <b/>
            <sz val="9"/>
            <color indexed="81"/>
            <rFont val="Tahoma"/>
            <family val="2"/>
          </rPr>
          <t>Dmeyer:</t>
        </r>
        <r>
          <rPr>
            <sz val="9"/>
            <color indexed="81"/>
            <rFont val="Tahoma"/>
            <family val="2"/>
          </rPr>
          <t xml:space="preserve">
hidden rows</t>
        </r>
      </text>
    </comment>
    <comment ref="O333" authorId="0" shapeId="0">
      <text>
        <r>
          <rPr>
            <b/>
            <sz val="9"/>
            <color indexed="81"/>
            <rFont val="Tahoma"/>
            <family val="2"/>
          </rPr>
          <t>Dmeyer:</t>
        </r>
        <r>
          <rPr>
            <sz val="9"/>
            <color indexed="81"/>
            <rFont val="Tahoma"/>
            <family val="2"/>
          </rPr>
          <t xml:space="preserve">
hidden rows</t>
        </r>
      </text>
    </comment>
    <comment ref="O334" authorId="0" shapeId="0">
      <text>
        <r>
          <rPr>
            <b/>
            <sz val="9"/>
            <color indexed="81"/>
            <rFont val="Tahoma"/>
            <family val="2"/>
          </rPr>
          <t>Dmeyer:</t>
        </r>
        <r>
          <rPr>
            <sz val="9"/>
            <color indexed="81"/>
            <rFont val="Tahoma"/>
            <family val="2"/>
          </rPr>
          <t xml:space="preserve">
hidden rows</t>
        </r>
      </text>
    </comment>
    <comment ref="O335" authorId="0" shapeId="0">
      <text>
        <r>
          <rPr>
            <b/>
            <sz val="9"/>
            <color indexed="81"/>
            <rFont val="Tahoma"/>
            <family val="2"/>
          </rPr>
          <t>Dmeyer:</t>
        </r>
        <r>
          <rPr>
            <sz val="9"/>
            <color indexed="81"/>
            <rFont val="Tahoma"/>
            <family val="2"/>
          </rPr>
          <t xml:space="preserve">
hidden rows</t>
        </r>
      </text>
    </comment>
    <comment ref="O336" authorId="0" shapeId="0">
      <text>
        <r>
          <rPr>
            <b/>
            <sz val="9"/>
            <color indexed="81"/>
            <rFont val="Tahoma"/>
            <family val="2"/>
          </rPr>
          <t>Dmeyer:</t>
        </r>
        <r>
          <rPr>
            <sz val="9"/>
            <color indexed="81"/>
            <rFont val="Tahoma"/>
            <family val="2"/>
          </rPr>
          <t xml:space="preserve">
hidden rows</t>
        </r>
      </text>
    </comment>
    <comment ref="O337" authorId="0" shapeId="0">
      <text>
        <r>
          <rPr>
            <b/>
            <sz val="9"/>
            <color indexed="81"/>
            <rFont val="Tahoma"/>
            <family val="2"/>
          </rPr>
          <t>Dmeyer:</t>
        </r>
        <r>
          <rPr>
            <sz val="9"/>
            <color indexed="81"/>
            <rFont val="Tahoma"/>
            <family val="2"/>
          </rPr>
          <t xml:space="preserve">
hidden rows</t>
        </r>
      </text>
    </comment>
    <comment ref="O338" authorId="0" shapeId="0">
      <text>
        <r>
          <rPr>
            <b/>
            <sz val="9"/>
            <color indexed="81"/>
            <rFont val="Tahoma"/>
            <family val="2"/>
          </rPr>
          <t>Dmeyer:</t>
        </r>
        <r>
          <rPr>
            <sz val="9"/>
            <color indexed="81"/>
            <rFont val="Tahoma"/>
            <family val="2"/>
          </rPr>
          <t xml:space="preserve">
hidden rows</t>
        </r>
      </text>
    </comment>
    <comment ref="O339" authorId="0" shapeId="0">
      <text>
        <r>
          <rPr>
            <b/>
            <sz val="9"/>
            <color indexed="81"/>
            <rFont val="Tahoma"/>
            <family val="2"/>
          </rPr>
          <t>Dmeyer:</t>
        </r>
        <r>
          <rPr>
            <sz val="9"/>
            <color indexed="81"/>
            <rFont val="Tahoma"/>
            <family val="2"/>
          </rPr>
          <t xml:space="preserve">
hidden rows</t>
        </r>
      </text>
    </comment>
  </commentList>
</comments>
</file>

<file path=xl/sharedStrings.xml><?xml version="1.0" encoding="utf-8"?>
<sst xmlns="http://schemas.openxmlformats.org/spreadsheetml/2006/main" count="1479" uniqueCount="104">
  <si>
    <t>No</t>
  </si>
  <si>
    <t>decimal</t>
  </si>
  <si>
    <t>Demand_response</t>
  </si>
  <si>
    <t>y</t>
  </si>
  <si>
    <t>Not Submitted</t>
  </si>
  <si>
    <t>Submitted</t>
  </si>
  <si>
    <t>Yes</t>
  </si>
  <si>
    <t>($/kW-month)</t>
  </si>
  <si>
    <t>Summer</t>
  </si>
  <si>
    <t>Winter</t>
  </si>
  <si>
    <t>Unit</t>
  </si>
  <si>
    <t>Year</t>
  </si>
  <si>
    <t xml:space="preserve">Indicate the incremental capacity charge for providing fast response (10-minute or less) capacity indicated above for winter and summer. </t>
  </si>
  <si>
    <t>Incremental Pricing for Fast Response</t>
  </si>
  <si>
    <t>($/kW-yr.)</t>
  </si>
  <si>
    <r>
      <t xml:space="preserve">Provide </t>
    </r>
    <r>
      <rPr>
        <b/>
        <sz val="10"/>
        <rFont val="Arial"/>
        <family val="2"/>
      </rPr>
      <t xml:space="preserve">pricing for providing year-round curtailment during winter, summer and shoulder months </t>
    </r>
    <r>
      <rPr>
        <sz val="10"/>
        <rFont val="Arial"/>
        <family val="2"/>
      </rPr>
      <t xml:space="preserve">from 2023-2028. Pricing should be in terms of $/kW-year for achieving the winter, summer and shoulder peak reduction amounts indicated above and be inclusive of customer incentives. </t>
    </r>
  </si>
  <si>
    <t>All-Inclusive Pricing for Year Round Curtailment Capacity</t>
  </si>
  <si>
    <r>
      <t xml:space="preserve">Provide </t>
    </r>
    <r>
      <rPr>
        <b/>
        <sz val="10"/>
        <rFont val="Arial"/>
        <family val="2"/>
      </rPr>
      <t>pricing for summer peak demand reduction</t>
    </r>
    <r>
      <rPr>
        <sz val="10"/>
        <rFont val="Arial"/>
        <family val="2"/>
      </rPr>
      <t xml:space="preserve"> from 2023-2028. Pricing should be in terms of $/kW-month for achieving the summer peak reduction amounts indicated above and inclusive of customer incentives. </t>
    </r>
  </si>
  <si>
    <t>All-Inclusive Pricing for Summer Peak Curtailment Capacity</t>
  </si>
  <si>
    <t>Pricing For Additional Products and Services - Optional</t>
  </si>
  <si>
    <t>($/kW-event)</t>
  </si>
  <si>
    <t>Customer Incentives Payments For Winter Peak Events</t>
  </si>
  <si>
    <t>($/new participant)</t>
  </si>
  <si>
    <t>Program Marketing Costs</t>
  </si>
  <si>
    <t>($/kW-year)</t>
  </si>
  <si>
    <t>Program Administration Costs</t>
  </si>
  <si>
    <t>($/kW)</t>
  </si>
  <si>
    <t>Program Startup Costs</t>
  </si>
  <si>
    <t>Provide an estimated breakdown of annual program costs for providing winter curtailment capacity by category using the tables below. Provided costs are to be provided in the units described below for each program cost catagory.</t>
  </si>
  <si>
    <t>Estimated Breakdown of Program Costs by Category</t>
  </si>
  <si>
    <t>$1000s</t>
  </si>
  <si>
    <t xml:space="preserve">Provide the total costs corresponding to the winter capacity rollout. </t>
  </si>
  <si>
    <t>Total Costs</t>
  </si>
  <si>
    <t>($/kWh)</t>
  </si>
  <si>
    <t xml:space="preserve">If applicable, indicate proposed additional $/kWh pricing based on the actual energy reduced during DR events. </t>
  </si>
  <si>
    <t>Additional Pricing Element (Optional)</t>
  </si>
  <si>
    <r>
      <t xml:space="preserve">Provide </t>
    </r>
    <r>
      <rPr>
        <b/>
        <sz val="10"/>
        <rFont val="Arial"/>
        <family val="2"/>
      </rPr>
      <t>pricing for winter peak demand reduction</t>
    </r>
    <r>
      <rPr>
        <sz val="10"/>
        <rFont val="Arial"/>
        <family val="2"/>
      </rPr>
      <t xml:space="preserve"> from 2023-2028. Pricing should be in terms of $/kW-month for achieving the winter capacity amounts indicated above and be inclusive of customer incentives. </t>
    </r>
  </si>
  <si>
    <t>Pricing for Winter Capacity Events</t>
  </si>
  <si>
    <t>Pricing For Winter Peak Reduction</t>
  </si>
  <si>
    <t xml:space="preserve"> (include "DR Capacity Breakdown by Customer Segments and End-use Technologies" in filename of submitted document)</t>
  </si>
  <si>
    <t>list</t>
  </si>
  <si>
    <t>submit_measure_plan</t>
  </si>
  <si>
    <t>Submit detailed description of the capacity breakdown by combinations of different customer classes/segments and controlled end-use devices.</t>
  </si>
  <si>
    <t>string</t>
  </si>
  <si>
    <t>additional capacity</t>
  </si>
  <si>
    <t>If additional availability can be provided, please describe.</t>
  </si>
  <si>
    <t xml:space="preserve">Need to hide cells </t>
  </si>
  <si>
    <t>(MW)</t>
  </si>
  <si>
    <t>In the table below, indicate the available capacity that can respond with 10-minutes or less notification in summer and winter months.</t>
  </si>
  <si>
    <t>Fast response is a secondary objective of PSE's and completing this table is optional</t>
  </si>
  <si>
    <t>Fast Response (10 minutes or less) Capacity</t>
  </si>
  <si>
    <t>Shoulder months (March, April, Oct.) DR capacity by year (MW)</t>
  </si>
  <si>
    <t>ADD THAT THIS IS A SECONDARY OBJECTIVE AND IS OPTIONAL AND ALIGN LANGUAGE</t>
  </si>
  <si>
    <t>Summer (May-Sept.) DR capacity by year (MW)</t>
  </si>
  <si>
    <t>Winter (Nov.-Feb.) DR capacity by year (MW)</t>
  </si>
  <si>
    <t>1 Hour</t>
  </si>
  <si>
    <t>Day</t>
  </si>
  <si>
    <t>Time ahead</t>
  </si>
  <si>
    <t>In the table below, provide proposed curtailment capacity for winter, summer and shoulder months from 2023 to 2028. The proposed amount indicates what respondent can provide that meets PSE’s primary  and secondary objectives described in Section 2 of the RFP and conforms to the customer baseline assumptions discussed in Exhibit J.</t>
  </si>
  <si>
    <t>DR Capacity</t>
  </si>
  <si>
    <t>measure_plan</t>
  </si>
  <si>
    <t>Provide summary of measurement and evaluation plan, consistent with Exhibit J.</t>
  </si>
  <si>
    <t xml:space="preserve"> (include "DR Measure and Eval Plan" in filename of submitted document)</t>
  </si>
  <si>
    <t>Submit detailed measurement and evaluation plan if available.</t>
  </si>
  <si>
    <t>Measurement &amp; Evaluation Plan</t>
  </si>
  <si>
    <t>(include "DR Marketing Plan" in filename of submitted document)</t>
  </si>
  <si>
    <t xml:space="preserve"> (include "DR Implementation Plan" in filename of submitted document)</t>
  </si>
  <si>
    <t>Select response from the drop-down list.</t>
  </si>
  <si>
    <t>Submit separate document covering all six implementation services items listed above, plus end-of-contract ownership terms.</t>
  </si>
  <si>
    <t>x</t>
  </si>
  <si>
    <t>Briefly summarize below and include a separate attachment describing the implementation plan. This should describe how the proposal plans to fulfill the DR Requirements stated in Section 2 of the RFP document and highlight the unique elements of the proposal.  The implementation plan description should cover the following items:
1. Marketing, Customer Recruitment and Retention: Describe the marketing, customer outreach, recruitment and retention plan and include a list of targeted customer classes/segments. Detail the strategy for engaging end-use customers and solicit enrollment in DR and provide details of coordination with PSE account managers in customer outreach and recruitment efforts.
2. Equipment Installation and Enablement: Describe the equipment installation process, current network of equipment installers and/or proposed subcontractors for equipment installation, and other requirements needed to complete installation. Additionally, describe practices for verification and testing to ensure end-to-end communication and control and discuss approach for periodic testing.
3. Data Support: Describe Customer Information System (CIS) and work management software, interface requirements, data sharing and reporting methods/practices, reliability and backup, and testing approach (please refer to Table 6 in "Exhibit J: Demand Response Addendum" for additional details regarding data requirements).
4. Customer Service and Satisfaction: Describe the approach for ensuring customer service and satisfaction, including call center staffing and operations and procedures to measure and report customer satisfaction findings to PSE. 
5. Roles and Expectations of PSE: Discuss the role PSE is expected to play and any specific needs/expectations in relation to the implementation activities listed above.
6. Implementation Timeline: Provide a detailed schedule for implementation tasks (after the contract is effective), included but not limited to the following implementation tasks:
--Marketing and Customer Recruitment
--Platform setup, system integration and commissioning
--Site Enablement
--DR Program Operations
End-of-Contract Technology Ownership Terms:  Indicate who owns the equipment, and the suggested terms are for ownership of equipment at the end of the contract period, should PSE decide to discontinue services with the respondent at that time. Indicate whether it is possible for PSE buy the equipment and/or acquire a license to operate the head end system at the end of the contract period and provide pricing terms for the ownership transfer or licensing.</t>
  </si>
  <si>
    <t>Implementation Plan</t>
  </si>
  <si>
    <t xml:space="preserve"> (include "DR Technology Provision" in filename of submitted document)</t>
  </si>
  <si>
    <t>Submit separate document covering all six items listed above.</t>
  </si>
  <si>
    <t xml:space="preserve">Briefly summarize below and include a separate attachment describing the proposed technologies, associated hardware and software, and any technology-related services. This should describe how the DR Requirements stated in Section 2 of the RFP document will be fulfilled and highlight the unique elements of the proposal. This summary should NOT address Implementation Services, which are covered under a separate item (see "Implementation Plan" below).  The technology provision description should cover the following items:
1. System level diagram: Provide a system level diagram of proposed solution including head-end (control) elements, all key interfaces, databases, communication, monitoring, switches, and associated technology to deliver a load shed signal to the customers and end-use equipment (if curtailment is automated), and the return path for communications back to PSE. 
2. End-Use Control Devices and Systems: Provide technical descriptions of any end-use devices and systems proposed for customer premises (e.g., gateway devices, load control relays, building energy management control system (EMCS), etc.), as well as the end-uses they might control.
3. Communications Infrastructure: Based on the system-level description, provide a complete description of the communication infrastructure that will be needed and how it will be used.
4. Metering: Describe the type of metering that will be employed and how metering information will be relayed to PSE—frequency, resolution, summary reporting, etc. Also indicate any requirements for PSE’s installed metering, or respondent’s intended use of PSE meter data.
5. Load Curtailment Mechanics: Describe the approaches, processes, and equipment to be used to execute load curtailment/shifting at customer facilities.  Discuss the anticipated actions required of customers (may vary by customer), and any automated load response that may be employed.
6. Requirements for PSE: Describe the expectation of PSE technology infrastructure, including server needs, database requirements and capacities, operating systems, security requirements, file transfer mechanisms, telecom requirements, and any other interfaces, components or software/hardware requirements. 
</t>
  </si>
  <si>
    <t>Technology Provision</t>
  </si>
  <si>
    <t>DR_used</t>
  </si>
  <si>
    <t>Resource_Summary</t>
  </si>
  <si>
    <t>3d</t>
  </si>
  <si>
    <t>reformatted question to aid data validation / automation effort</t>
  </si>
  <si>
    <t>Please indicate whether Offer includes Demand Response</t>
  </si>
  <si>
    <t>Offer</t>
  </si>
  <si>
    <t>Questions</t>
  </si>
  <si>
    <t>Formatting</t>
  </si>
  <si>
    <t>Error Message (if default leave blank)</t>
  </si>
  <si>
    <t>Notes</t>
  </si>
  <si>
    <t>Initial Request Phase</t>
  </si>
  <si>
    <t>Phase 2 Updatable?</t>
  </si>
  <si>
    <t>Required?</t>
  </si>
  <si>
    <t>Valid Values / Range</t>
  </si>
  <si>
    <t>Size (characters)</t>
  </si>
  <si>
    <t>Data Types</t>
  </si>
  <si>
    <t>Item_Name</t>
  </si>
  <si>
    <t>Version</t>
  </si>
  <si>
    <t>Item</t>
  </si>
  <si>
    <t>Section</t>
  </si>
  <si>
    <t>Worksheet</t>
  </si>
  <si>
    <t>Cell</t>
  </si>
  <si>
    <t>Redline 2</t>
  </si>
  <si>
    <t>Redline 1</t>
  </si>
  <si>
    <t>Required for all RFP proposals including Demand Response. (Do not remove tab.)</t>
  </si>
  <si>
    <t>Optional</t>
  </si>
  <si>
    <t>Required</t>
  </si>
  <si>
    <t xml:space="preserve">3c . Demand Response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</si>
</sst>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0"/>
      <name val="Arial"/>
    </font>
    <font>
      <sz val="10"/>
      <name val="Arial"/>
      <family val="2"/>
    </font>
    <font>
      <sz val="10"/>
      <color rgb="FFFF0000"/>
      <name val="Arial"/>
      <family val="2"/>
    </font>
    <font>
      <b/>
      <sz val="10"/>
      <name val="Arial"/>
      <family val="2"/>
    </font>
    <font>
      <u/>
      <sz val="10"/>
      <name val="Arial"/>
      <family val="2"/>
    </font>
    <font>
      <b/>
      <i/>
      <u/>
      <sz val="10"/>
      <name val="Arial"/>
      <family val="2"/>
    </font>
    <font>
      <b/>
      <sz val="11"/>
      <name val="Arial"/>
      <family val="2"/>
    </font>
    <font>
      <i/>
      <sz val="10"/>
      <name val="Arial"/>
      <family val="2"/>
    </font>
    <font>
      <b/>
      <sz val="10"/>
      <color rgb="FFFF0000"/>
      <name val="Arial"/>
      <family val="2"/>
    </font>
    <font>
      <b/>
      <sz val="10"/>
      <color indexed="9"/>
      <name val="Palatino Linotype"/>
      <family val="1"/>
    </font>
    <font>
      <b/>
      <sz val="14"/>
      <color indexed="9"/>
      <name val="Palatino Linotype"/>
      <family val="1"/>
    </font>
    <font>
      <b/>
      <sz val="9"/>
      <color indexed="81"/>
      <name val="Tahoma"/>
      <family val="2"/>
    </font>
    <font>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499984740745262"/>
        <bgColor indexed="64"/>
      </patternFill>
    </fill>
  </fills>
  <borders count="2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style="medium">
        <color indexed="64"/>
      </top>
      <bottom/>
      <diagonal/>
    </border>
  </borders>
  <cellStyleXfs count="4">
    <xf numFmtId="0" fontId="0" fillId="0" borderId="0"/>
    <xf numFmtId="0" fontId="2" fillId="0" borderId="0"/>
    <xf numFmtId="0" fontId="3" fillId="0" borderId="0"/>
    <xf numFmtId="0" fontId="1" fillId="0" borderId="0"/>
  </cellStyleXfs>
  <cellXfs count="146">
    <xf numFmtId="0" fontId="0" fillId="0" borderId="0" xfId="0"/>
    <xf numFmtId="0" fontId="2" fillId="0" borderId="0" xfId="1"/>
    <xf numFmtId="0" fontId="2" fillId="0" borderId="1" xfId="1" applyBorder="1"/>
    <xf numFmtId="0" fontId="2" fillId="0" borderId="0" xfId="1" applyAlignment="1">
      <alignment horizontal="center"/>
    </xf>
    <xf numFmtId="0" fontId="2" fillId="0" borderId="0" xfId="1" applyAlignment="1">
      <alignment wrapText="1"/>
    </xf>
    <xf numFmtId="0" fontId="3" fillId="0" borderId="0" xfId="2" applyAlignment="1">
      <alignment horizontal="center" vertical="center"/>
    </xf>
    <xf numFmtId="0" fontId="3" fillId="0" borderId="0" xfId="1" applyFont="1" applyAlignment="1">
      <alignment horizontal="center" vertical="center"/>
    </xf>
    <xf numFmtId="0" fontId="2" fillId="2" borderId="0" xfId="1" applyFill="1"/>
    <xf numFmtId="0" fontId="2" fillId="0" borderId="2" xfId="1" applyBorder="1"/>
    <xf numFmtId="0" fontId="2" fillId="0" borderId="3" xfId="1" applyBorder="1"/>
    <xf numFmtId="0" fontId="3" fillId="3" borderId="3" xfId="1" applyFont="1" applyFill="1" applyBorder="1" applyAlignment="1">
      <alignment horizontal="center" vertical="center"/>
    </xf>
    <xf numFmtId="0" fontId="2" fillId="4" borderId="4" xfId="1" applyFill="1" applyBorder="1"/>
    <xf numFmtId="0" fontId="2" fillId="4" borderId="5" xfId="1" applyFill="1" applyBorder="1" applyAlignment="1">
      <alignment horizontal="center"/>
    </xf>
    <xf numFmtId="0" fontId="2" fillId="4" borderId="5" xfId="1" applyFill="1" applyBorder="1" applyAlignment="1">
      <alignment horizontal="right"/>
    </xf>
    <xf numFmtId="0" fontId="2" fillId="4" borderId="6" xfId="1" applyFill="1" applyBorder="1" applyAlignment="1">
      <alignment horizontal="right"/>
    </xf>
    <xf numFmtId="0" fontId="3" fillId="3" borderId="0" xfId="1" applyFont="1" applyFill="1" applyAlignment="1">
      <alignment horizontal="center" vertical="center"/>
    </xf>
    <xf numFmtId="0" fontId="4" fillId="0" borderId="0" xfId="1" applyFont="1"/>
    <xf numFmtId="0" fontId="2" fillId="4" borderId="7" xfId="1" applyFill="1" applyBorder="1"/>
    <xf numFmtId="0" fontId="3" fillId="4" borderId="0" xfId="1" applyFont="1" applyFill="1" applyAlignment="1">
      <alignment horizontal="center"/>
    </xf>
    <xf numFmtId="0" fontId="3" fillId="5" borderId="8" xfId="1" applyFont="1" applyFill="1" applyBorder="1" applyAlignment="1" applyProtection="1">
      <alignment horizontal="left" vertical="center"/>
      <protection locked="0"/>
    </xf>
    <xf numFmtId="0" fontId="3" fillId="4" borderId="0" xfId="1" applyFont="1" applyFill="1" applyAlignment="1">
      <alignment horizontal="center" vertical="center"/>
    </xf>
    <xf numFmtId="0" fontId="2" fillId="4" borderId="0" xfId="1" applyFill="1" applyAlignment="1">
      <alignment horizontal="right" vertical="center"/>
    </xf>
    <xf numFmtId="0" fontId="2" fillId="4" borderId="9" xfId="1" applyFill="1" applyBorder="1" applyAlignment="1">
      <alignment horizontal="right" vertical="center"/>
    </xf>
    <xf numFmtId="0" fontId="3" fillId="0" borderId="0" xfId="1" applyFont="1" applyAlignment="1">
      <alignment horizontal="center"/>
    </xf>
    <xf numFmtId="0" fontId="5" fillId="4" borderId="0" xfId="1" applyFont="1" applyFill="1" applyAlignment="1">
      <alignment horizontal="left" vertical="center" indent="1"/>
    </xf>
    <xf numFmtId="0" fontId="5" fillId="4" borderId="0" xfId="1" applyFont="1" applyFill="1" applyAlignment="1">
      <alignment horizontal="center"/>
    </xf>
    <xf numFmtId="0" fontId="5" fillId="4" borderId="0" xfId="1" applyFont="1" applyFill="1" applyAlignment="1">
      <alignment horizontal="right" vertical="center"/>
    </xf>
    <xf numFmtId="0" fontId="5" fillId="4" borderId="9" xfId="1" applyFont="1" applyFill="1" applyBorder="1" applyAlignment="1">
      <alignment horizontal="right" vertical="center"/>
    </xf>
    <xf numFmtId="0" fontId="6" fillId="4" borderId="0" xfId="1" applyFont="1" applyFill="1" applyAlignment="1">
      <alignment horizontal="center" vertical="center"/>
    </xf>
    <xf numFmtId="0" fontId="6" fillId="4" borderId="9" xfId="1" applyFont="1" applyFill="1" applyBorder="1" applyAlignment="1">
      <alignment horizontal="center" vertical="center"/>
    </xf>
    <xf numFmtId="0" fontId="2" fillId="0" borderId="0" xfId="1" applyAlignment="1">
      <alignment horizontal="center" vertical="center"/>
    </xf>
    <xf numFmtId="0" fontId="5" fillId="6" borderId="12" xfId="1" applyFont="1" applyFill="1" applyBorder="1" applyAlignment="1">
      <alignment horizontal="left" indent="2"/>
    </xf>
    <xf numFmtId="0" fontId="2" fillId="4" borderId="0" xfId="1" applyFill="1" applyAlignment="1">
      <alignment horizontal="center"/>
    </xf>
    <xf numFmtId="0" fontId="3" fillId="4" borderId="0" xfId="1" applyFont="1" applyFill="1" applyAlignment="1">
      <alignment horizontal="left" vertical="center" indent="1"/>
    </xf>
    <xf numFmtId="0" fontId="2" fillId="4" borderId="0" xfId="1" applyFill="1" applyAlignment="1">
      <alignment horizontal="right"/>
    </xf>
    <xf numFmtId="0" fontId="2" fillId="4" borderId="9" xfId="1" applyFill="1" applyBorder="1" applyAlignment="1">
      <alignment horizontal="right"/>
    </xf>
    <xf numFmtId="0" fontId="9" fillId="4" borderId="0" xfId="1" applyFont="1" applyFill="1" applyAlignment="1">
      <alignment horizontal="center"/>
    </xf>
    <xf numFmtId="0" fontId="2" fillId="4" borderId="0" xfId="1" applyFill="1" applyAlignment="1">
      <alignment horizontal="left" vertical="center" indent="1"/>
    </xf>
    <xf numFmtId="10" fontId="2" fillId="4" borderId="0" xfId="1" applyNumberFormat="1" applyFill="1" applyAlignment="1">
      <alignment horizontal="center"/>
    </xf>
    <xf numFmtId="2" fontId="3" fillId="4" borderId="0" xfId="1" applyNumberFormat="1" applyFont="1" applyFill="1" applyAlignment="1">
      <alignment horizontal="center"/>
    </xf>
    <xf numFmtId="0" fontId="3" fillId="4" borderId="0" xfId="1" quotePrefix="1" applyFont="1" applyFill="1" applyAlignment="1">
      <alignment horizontal="center" vertical="center"/>
    </xf>
    <xf numFmtId="0" fontId="2" fillId="0" borderId="0" xfId="1" applyAlignment="1">
      <alignment vertical="center"/>
    </xf>
    <xf numFmtId="0" fontId="3" fillId="0" borderId="0" xfId="1" applyFont="1" applyAlignment="1">
      <alignment horizontal="center" vertical="center" wrapText="1"/>
    </xf>
    <xf numFmtId="0" fontId="9" fillId="4" borderId="0" xfId="1" applyFont="1" applyFill="1" applyAlignment="1">
      <alignment horizontal="left" vertical="top"/>
    </xf>
    <xf numFmtId="0" fontId="9" fillId="4" borderId="9" xfId="1" applyFont="1" applyFill="1" applyBorder="1" applyAlignment="1">
      <alignment horizontal="left" vertical="top" indent="2"/>
    </xf>
    <xf numFmtId="0" fontId="2" fillId="8" borderId="0" xfId="1" applyFill="1"/>
    <xf numFmtId="0" fontId="3" fillId="4" borderId="8" xfId="1" applyFont="1" applyFill="1" applyBorder="1" applyAlignment="1">
      <alignment horizontal="center"/>
    </xf>
    <xf numFmtId="0" fontId="2" fillId="4" borderId="0" xfId="1" applyFill="1" applyAlignment="1">
      <alignment horizontal="left"/>
    </xf>
    <xf numFmtId="0" fontId="2" fillId="4" borderId="0" xfId="1" applyFill="1" applyAlignment="1">
      <alignment horizontal="left" indent="2"/>
    </xf>
    <xf numFmtId="0" fontId="7" fillId="4" borderId="0" xfId="1" applyFont="1" applyFill="1" applyAlignment="1">
      <alignment horizontal="left" vertical="center"/>
    </xf>
    <xf numFmtId="0" fontId="9" fillId="4" borderId="0" xfId="1" applyFont="1" applyFill="1" applyAlignment="1">
      <alignment horizontal="left" vertical="center" indent="2"/>
    </xf>
    <xf numFmtId="0" fontId="7" fillId="4" borderId="9" xfId="1" applyFont="1" applyFill="1" applyBorder="1" applyAlignment="1">
      <alignment horizontal="left" vertical="center" indent="2"/>
    </xf>
    <xf numFmtId="0" fontId="2" fillId="4" borderId="0" xfId="1" applyFill="1" applyAlignment="1" applyProtection="1">
      <alignment horizontal="center"/>
      <protection locked="0"/>
    </xf>
    <xf numFmtId="0" fontId="6" fillId="4" borderId="0" xfId="1" applyFont="1" applyFill="1" applyAlignment="1">
      <alignment horizontal="left" vertical="center"/>
    </xf>
    <xf numFmtId="0" fontId="6" fillId="4" borderId="9" xfId="1" applyFont="1" applyFill="1" applyBorder="1" applyAlignment="1">
      <alignment horizontal="left" vertical="center"/>
    </xf>
    <xf numFmtId="0" fontId="4" fillId="0" borderId="0" xfId="1" applyFont="1" applyAlignment="1">
      <alignment horizontal="left"/>
    </xf>
    <xf numFmtId="0" fontId="2" fillId="4" borderId="9" xfId="1" applyFill="1" applyBorder="1" applyAlignment="1">
      <alignment horizontal="center"/>
    </xf>
    <xf numFmtId="0" fontId="5" fillId="4" borderId="0" xfId="1" applyFont="1" applyFill="1" applyAlignment="1">
      <alignment horizontal="left" vertical="center"/>
    </xf>
    <xf numFmtId="0" fontId="5" fillId="4" borderId="9" xfId="1" applyFont="1" applyFill="1" applyBorder="1" applyAlignment="1">
      <alignment horizontal="left" vertical="center"/>
    </xf>
    <xf numFmtId="0" fontId="5" fillId="4" borderId="7" xfId="1" applyFont="1" applyFill="1" applyBorder="1" applyAlignment="1">
      <alignment horizontal="left" indent="2"/>
    </xf>
    <xf numFmtId="0" fontId="5" fillId="4" borderId="10" xfId="1" applyFont="1" applyFill="1" applyBorder="1" applyAlignment="1">
      <alignment horizontal="left" indent="2"/>
    </xf>
    <xf numFmtId="0" fontId="2" fillId="4" borderId="19" xfId="1" applyFill="1" applyBorder="1" applyAlignment="1">
      <alignment horizontal="left" vertical="center" wrapText="1" indent="2"/>
    </xf>
    <xf numFmtId="0" fontId="2" fillId="4" borderId="0" xfId="1" applyFill="1" applyAlignment="1">
      <alignment horizontal="left" vertical="center" wrapText="1" indent="2"/>
    </xf>
    <xf numFmtId="0" fontId="2" fillId="4" borderId="5" xfId="1" applyFill="1" applyBorder="1" applyAlignment="1">
      <alignment horizontal="left" vertical="center" wrapText="1" indent="2"/>
    </xf>
    <xf numFmtId="0" fontId="2" fillId="4" borderId="0" xfId="1" applyFill="1"/>
    <xf numFmtId="0" fontId="6" fillId="4" borderId="0" xfId="1" applyFont="1" applyFill="1" applyAlignment="1">
      <alignment horizontal="center"/>
    </xf>
    <xf numFmtId="0" fontId="6" fillId="4" borderId="9" xfId="1" applyFont="1" applyFill="1" applyBorder="1" applyAlignment="1">
      <alignment horizontal="center"/>
    </xf>
    <xf numFmtId="0" fontId="5" fillId="0" borderId="0" xfId="1" applyFont="1" applyAlignment="1">
      <alignment horizontal="left"/>
    </xf>
    <xf numFmtId="0" fontId="3" fillId="0" borderId="0" xfId="1" applyFont="1" applyAlignment="1">
      <alignment horizontal="left"/>
    </xf>
    <xf numFmtId="0" fontId="10" fillId="0" borderId="0" xfId="1" applyFont="1" applyAlignment="1">
      <alignment horizontal="left"/>
    </xf>
    <xf numFmtId="0" fontId="2" fillId="4" borderId="7" xfId="1" applyFill="1" applyBorder="1" applyAlignment="1">
      <alignment wrapText="1"/>
    </xf>
    <xf numFmtId="0" fontId="2" fillId="4" borderId="0" xfId="1" applyFill="1" applyAlignment="1">
      <alignment wrapText="1"/>
    </xf>
    <xf numFmtId="0" fontId="5" fillId="4" borderId="7" xfId="1" applyFont="1" applyFill="1" applyBorder="1" applyAlignment="1">
      <alignment horizontal="left"/>
    </xf>
    <xf numFmtId="0" fontId="5" fillId="4" borderId="0" xfId="1" applyFont="1" applyFill="1" applyAlignment="1">
      <alignment horizontal="left"/>
    </xf>
    <xf numFmtId="0" fontId="5" fillId="4" borderId="9" xfId="1" applyFont="1" applyFill="1" applyBorder="1" applyAlignment="1">
      <alignment horizontal="left"/>
    </xf>
    <xf numFmtId="0" fontId="9" fillId="4" borderId="0" xfId="1" applyFont="1" applyFill="1" applyAlignment="1">
      <alignment horizontal="left" vertical="top" indent="2"/>
    </xf>
    <xf numFmtId="0" fontId="5" fillId="4" borderId="11" xfId="1" applyFont="1" applyFill="1" applyBorder="1" applyAlignment="1">
      <alignment horizontal="left" indent="2"/>
    </xf>
    <xf numFmtId="0" fontId="3" fillId="0" borderId="0" xfId="1" applyFont="1"/>
    <xf numFmtId="0" fontId="2" fillId="2" borderId="0" xfId="1" applyFill="1" applyAlignment="1">
      <alignment horizontal="center"/>
    </xf>
    <xf numFmtId="0" fontId="2" fillId="9" borderId="21" xfId="1" applyFill="1" applyBorder="1"/>
    <xf numFmtId="0" fontId="5" fillId="4" borderId="0" xfId="1" applyFont="1" applyFill="1" applyAlignment="1">
      <alignment horizontal="right" vertical="center" wrapText="1"/>
    </xf>
    <xf numFmtId="0" fontId="5" fillId="4" borderId="9" xfId="1" applyFont="1" applyFill="1" applyBorder="1" applyAlignment="1">
      <alignment horizontal="right" vertical="center" wrapText="1"/>
    </xf>
    <xf numFmtId="0" fontId="3" fillId="10" borderId="0" xfId="1" applyFont="1" applyFill="1" applyAlignment="1">
      <alignment horizontal="center" vertical="center" wrapText="1"/>
    </xf>
    <xf numFmtId="0" fontId="3" fillId="11" borderId="0" xfId="1" applyFont="1" applyFill="1" applyAlignment="1">
      <alignment horizontal="center" vertical="center" wrapText="1"/>
    </xf>
    <xf numFmtId="0" fontId="1" fillId="11" borderId="0" xfId="3" applyFill="1" applyAlignment="1">
      <alignment horizontal="center" vertical="center" wrapText="1"/>
    </xf>
    <xf numFmtId="0" fontId="12" fillId="12" borderId="11" xfId="1" applyFont="1" applyFill="1" applyBorder="1" applyAlignment="1">
      <alignment horizontal="center" vertical="center"/>
    </xf>
    <xf numFmtId="0" fontId="12" fillId="12" borderId="10" xfId="1" applyFont="1" applyFill="1" applyBorder="1" applyAlignment="1">
      <alignment horizontal="center" vertical="center"/>
    </xf>
    <xf numFmtId="0" fontId="12" fillId="12" borderId="22" xfId="1" applyFont="1" applyFill="1" applyBorder="1" applyAlignment="1">
      <alignment horizontal="center" vertical="center"/>
    </xf>
    <xf numFmtId="0" fontId="3" fillId="11" borderId="0" xfId="1" applyFont="1" applyFill="1" applyAlignment="1">
      <alignment horizontal="center" vertical="center"/>
    </xf>
    <xf numFmtId="0" fontId="2" fillId="10" borderId="0" xfId="1" applyFill="1" applyAlignment="1">
      <alignment horizontal="center"/>
    </xf>
    <xf numFmtId="0" fontId="11" fillId="12" borderId="9" xfId="1" applyFont="1" applyFill="1" applyBorder="1" applyAlignment="1">
      <alignment horizontal="center" vertical="center"/>
    </xf>
    <xf numFmtId="0" fontId="11" fillId="12" borderId="0" xfId="1" applyFont="1" applyFill="1" applyAlignment="1">
      <alignment horizontal="center" vertical="center"/>
    </xf>
    <xf numFmtId="0" fontId="11" fillId="12" borderId="7" xfId="1" applyFont="1" applyFill="1" applyBorder="1" applyAlignment="1">
      <alignment horizontal="center" vertical="center"/>
    </xf>
    <xf numFmtId="0" fontId="3" fillId="11" borderId="0" xfId="1" applyFont="1" applyFill="1" applyAlignment="1">
      <alignment horizontal="center" wrapText="1"/>
    </xf>
    <xf numFmtId="0" fontId="5" fillId="4" borderId="0" xfId="1" applyFont="1" applyFill="1" applyAlignment="1">
      <alignment horizontal="center"/>
    </xf>
    <xf numFmtId="0" fontId="2" fillId="7" borderId="16" xfId="1" applyFill="1" applyBorder="1" applyAlignment="1" applyProtection="1">
      <alignment horizontal="center"/>
      <protection locked="0"/>
    </xf>
    <xf numFmtId="0" fontId="2" fillId="7" borderId="15" xfId="1" applyFill="1" applyBorder="1" applyAlignment="1" applyProtection="1">
      <alignment horizontal="center"/>
      <protection locked="0"/>
    </xf>
    <xf numFmtId="0" fontId="5" fillId="6" borderId="14" xfId="1" applyFont="1" applyFill="1" applyBorder="1" applyAlignment="1">
      <alignment horizontal="left" indent="2"/>
    </xf>
    <xf numFmtId="0" fontId="5" fillId="6" borderId="13" xfId="1" applyFont="1" applyFill="1" applyBorder="1" applyAlignment="1">
      <alignment horizontal="left" indent="2"/>
    </xf>
    <xf numFmtId="0" fontId="5" fillId="6" borderId="12" xfId="1" applyFont="1" applyFill="1" applyBorder="1" applyAlignment="1">
      <alignment horizontal="left" indent="2"/>
    </xf>
    <xf numFmtId="0" fontId="5" fillId="4" borderId="9" xfId="1" applyFont="1" applyFill="1" applyBorder="1" applyAlignment="1">
      <alignment horizontal="left" vertical="center" wrapText="1" indent="2"/>
    </xf>
    <xf numFmtId="0" fontId="5" fillId="4" borderId="0" xfId="1" applyFont="1" applyFill="1" applyAlignment="1">
      <alignment horizontal="left" vertical="center" wrapText="1" indent="2"/>
    </xf>
    <xf numFmtId="0" fontId="2" fillId="0" borderId="0" xfId="1" applyAlignment="1">
      <alignment horizontal="left" vertical="center" wrapText="1" indent="2"/>
    </xf>
    <xf numFmtId="0" fontId="2" fillId="4" borderId="9" xfId="1" applyFill="1" applyBorder="1" applyAlignment="1">
      <alignment horizontal="left" vertical="center" wrapText="1" indent="2"/>
    </xf>
    <xf numFmtId="0" fontId="3" fillId="4" borderId="0" xfId="1" applyFont="1" applyFill="1" applyAlignment="1">
      <alignment horizontal="left" vertical="center" wrapText="1" indent="2"/>
    </xf>
    <xf numFmtId="0" fontId="2" fillId="4" borderId="0" xfId="1" applyFill="1" applyAlignment="1">
      <alignment horizontal="left" vertical="center" wrapText="1" indent="2"/>
    </xf>
    <xf numFmtId="0" fontId="2" fillId="7" borderId="16" xfId="1" applyFill="1" applyBorder="1" applyAlignment="1">
      <alignment horizontal="center"/>
    </xf>
    <xf numFmtId="0" fontId="2" fillId="7" borderId="15" xfId="1" applyFill="1" applyBorder="1" applyAlignment="1">
      <alignment horizontal="center"/>
    </xf>
    <xf numFmtId="49" fontId="2" fillId="5" borderId="16" xfId="1" applyNumberFormat="1" applyFill="1" applyBorder="1" applyAlignment="1" applyProtection="1">
      <alignment horizontal="left" vertical="top" wrapText="1"/>
      <protection locked="0"/>
    </xf>
    <xf numFmtId="49" fontId="2" fillId="5" borderId="20" xfId="1" applyNumberFormat="1" applyFill="1" applyBorder="1" applyAlignment="1" applyProtection="1">
      <alignment horizontal="left" vertical="top" wrapText="1"/>
      <protection locked="0"/>
    </xf>
    <xf numFmtId="0" fontId="2" fillId="5" borderId="20" xfId="1" applyFill="1" applyBorder="1" applyAlignment="1" applyProtection="1">
      <alignment horizontal="left" vertical="top" wrapText="1"/>
      <protection locked="0"/>
    </xf>
    <xf numFmtId="0" fontId="2" fillId="5" borderId="15" xfId="1" applyFill="1" applyBorder="1" applyAlignment="1" applyProtection="1">
      <alignment horizontal="left" vertical="top" wrapText="1"/>
      <protection locked="0"/>
    </xf>
    <xf numFmtId="0" fontId="2" fillId="0" borderId="9" xfId="1" applyBorder="1" applyAlignment="1">
      <alignment horizontal="left" vertical="center" wrapText="1" indent="2"/>
    </xf>
    <xf numFmtId="0" fontId="2" fillId="4" borderId="0" xfId="1" applyFill="1" applyBorder="1" applyAlignment="1">
      <alignment horizontal="left" vertical="center" wrapText="1" indent="2"/>
    </xf>
    <xf numFmtId="0" fontId="3" fillId="4" borderId="0" xfId="1" applyFont="1" applyFill="1" applyBorder="1" applyAlignment="1">
      <alignment horizontal="left" vertical="center" wrapText="1" indent="2"/>
    </xf>
    <xf numFmtId="49" fontId="3" fillId="5" borderId="20" xfId="1" applyNumberFormat="1" applyFont="1" applyFill="1" applyBorder="1" applyAlignment="1" applyProtection="1">
      <alignment horizontal="left" vertical="top" wrapText="1"/>
      <protection locked="0"/>
    </xf>
    <xf numFmtId="0" fontId="3" fillId="4" borderId="9" xfId="1" applyFont="1" applyFill="1" applyBorder="1" applyAlignment="1">
      <alignment horizontal="left" vertical="top" wrapText="1" indent="2"/>
    </xf>
    <xf numFmtId="0" fontId="2" fillId="4" borderId="0" xfId="1" applyFill="1" applyAlignment="1">
      <alignment horizontal="left" vertical="top" wrapText="1" indent="2"/>
    </xf>
    <xf numFmtId="0" fontId="2" fillId="4" borderId="1" xfId="1" applyFill="1" applyBorder="1" applyAlignment="1">
      <alignment horizontal="left" vertical="top" wrapText="1" indent="2"/>
    </xf>
    <xf numFmtId="49" fontId="2" fillId="5" borderId="16" xfId="1" applyNumberFormat="1" applyFill="1" applyBorder="1" applyAlignment="1" applyProtection="1">
      <alignment horizontal="center" vertical="top" wrapText="1"/>
      <protection locked="0"/>
    </xf>
    <xf numFmtId="49" fontId="2" fillId="5" borderId="15" xfId="1" applyNumberFormat="1" applyFill="1" applyBorder="1" applyAlignment="1" applyProtection="1">
      <alignment horizontal="center" vertical="top" wrapText="1"/>
      <protection locked="0"/>
    </xf>
    <xf numFmtId="0" fontId="3" fillId="4" borderId="0" xfId="1" applyFont="1" applyFill="1" applyAlignment="1">
      <alignment horizontal="left" vertical="top" wrapText="1" indent="2"/>
    </xf>
    <xf numFmtId="0" fontId="2" fillId="0" borderId="0" xfId="1" applyAlignment="1">
      <alignment horizontal="left" vertical="top" wrapText="1" indent="2"/>
    </xf>
    <xf numFmtId="49" fontId="2" fillId="5" borderId="8" xfId="1" applyNumberFormat="1" applyFill="1" applyBorder="1" applyAlignment="1" applyProtection="1">
      <alignment horizontal="left" vertical="top" wrapText="1"/>
      <protection locked="0"/>
    </xf>
    <xf numFmtId="0" fontId="2" fillId="5" borderId="8" xfId="1" applyFill="1" applyBorder="1" applyAlignment="1" applyProtection="1">
      <alignment horizontal="left" vertical="top" wrapText="1"/>
      <protection locked="0"/>
    </xf>
    <xf numFmtId="0" fontId="5" fillId="6" borderId="5" xfId="1" applyFont="1" applyFill="1" applyBorder="1" applyAlignment="1">
      <alignment horizontal="left" indent="2"/>
    </xf>
    <xf numFmtId="0" fontId="3" fillId="4" borderId="9" xfId="1" applyFont="1" applyFill="1" applyBorder="1" applyAlignment="1">
      <alignment horizontal="left" vertical="center" wrapText="1" indent="2"/>
    </xf>
    <xf numFmtId="0" fontId="3" fillId="4" borderId="16" xfId="1" applyFont="1" applyFill="1" applyBorder="1" applyAlignment="1">
      <alignment horizontal="center" vertical="center"/>
    </xf>
    <xf numFmtId="0" fontId="2" fillId="0" borderId="15" xfId="1" applyBorder="1" applyAlignment="1">
      <alignment horizontal="center" vertical="center"/>
    </xf>
    <xf numFmtId="0" fontId="3" fillId="4" borderId="18"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1" xfId="1" applyFont="1" applyFill="1" applyBorder="1" applyAlignment="1">
      <alignment horizontal="center" vertical="center"/>
    </xf>
    <xf numFmtId="0" fontId="3" fillId="4" borderId="2" xfId="1" applyFont="1" applyFill="1" applyBorder="1" applyAlignment="1">
      <alignment horizontal="center" vertical="center"/>
    </xf>
    <xf numFmtId="0" fontId="3" fillId="7" borderId="16" xfId="1" applyFont="1" applyFill="1" applyBorder="1" applyAlignment="1">
      <alignment horizontal="center"/>
    </xf>
    <xf numFmtId="0" fontId="3" fillId="7" borderId="15" xfId="1" applyFont="1" applyFill="1" applyBorder="1" applyAlignment="1">
      <alignment horizontal="center"/>
    </xf>
    <xf numFmtId="0" fontId="2" fillId="4" borderId="0" xfId="1" applyFill="1" applyAlignment="1">
      <alignment horizontal="left" wrapText="1" indent="2"/>
    </xf>
    <xf numFmtId="0" fontId="7" fillId="6" borderId="0" xfId="1" applyFont="1" applyFill="1" applyAlignment="1">
      <alignment horizontal="left" vertical="center" indent="2"/>
    </xf>
    <xf numFmtId="0" fontId="2" fillId="0" borderId="0" xfId="1" applyAlignment="1">
      <alignment horizontal="left" vertical="center" indent="2"/>
    </xf>
    <xf numFmtId="0" fontId="2" fillId="4" borderId="11" xfId="1" applyFill="1" applyBorder="1" applyAlignment="1">
      <alignment horizontal="left" vertical="center" wrapText="1" indent="2"/>
    </xf>
    <xf numFmtId="0" fontId="3" fillId="4" borderId="10" xfId="1" applyFont="1" applyFill="1" applyBorder="1" applyAlignment="1">
      <alignment horizontal="left" vertical="center" wrapText="1" indent="2"/>
    </xf>
    <xf numFmtId="0" fontId="2" fillId="0" borderId="10" xfId="1" applyBorder="1" applyAlignment="1">
      <alignment horizontal="left" vertical="center" wrapText="1" indent="2"/>
    </xf>
    <xf numFmtId="0" fontId="7" fillId="6" borderId="13" xfId="1" applyFont="1" applyFill="1" applyBorder="1" applyAlignment="1">
      <alignment horizontal="left" vertical="center" indent="2"/>
    </xf>
    <xf numFmtId="0" fontId="2" fillId="0" borderId="13" xfId="1" applyBorder="1" applyAlignment="1">
      <alignment horizontal="left" vertical="center" indent="2"/>
    </xf>
    <xf numFmtId="0" fontId="8" fillId="6" borderId="14" xfId="1" applyFont="1" applyFill="1" applyBorder="1" applyAlignment="1">
      <alignment horizontal="left" indent="1"/>
    </xf>
    <xf numFmtId="0" fontId="8" fillId="6" borderId="13" xfId="1" applyFont="1" applyFill="1" applyBorder="1" applyAlignment="1">
      <alignment horizontal="left" indent="1"/>
    </xf>
    <xf numFmtId="0" fontId="8" fillId="6" borderId="12" xfId="1" applyFont="1" applyFill="1" applyBorder="1" applyAlignment="1">
      <alignment horizontal="left" indent="1"/>
    </xf>
  </cellXfs>
  <cellStyles count="4">
    <cellStyle name="Normal" xfId="0" builtinId="0"/>
    <cellStyle name="Normal 2" xfId="1"/>
    <cellStyle name="Normal 2 2" xfId="2"/>
    <cellStyle name="Normal 4" xfId="3"/>
  </cellStyles>
  <dxfs count="40">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CleanEnergyStrategy/Shared%20Documents/DERs/RFI_RFP-DERs-2021/2022%20DER%20RFP/Final%20Filing%202.7.2022/Filed%20Package/ExB_2022_DER_RFP_Proposal%20Requirements%20Forms_V2%203.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Respondents"/>
      <sheetName val="1. Proposal Content Checklist"/>
      <sheetName val="2a. Commercial Details"/>
      <sheetName val="2b. Offer Details"/>
      <sheetName val="3. Facility"/>
      <sheetName val="3a. Solar"/>
      <sheetName val="3b. BESS"/>
      <sheetName val="3c. DR"/>
      <sheetName val="4. Proposal Requirements"/>
      <sheetName val="5a. Energy Output (8760)"/>
      <sheetName val="5b. Solar Irradiance (8760)"/>
      <sheetName val="6. Interconnection"/>
      <sheetName val="7. Development - Details"/>
      <sheetName val="8. Ownership - Capital Costs"/>
      <sheetName val="9. Ownership - Operating Costs"/>
      <sheetName val="10. Bid Certification&amp; Contacts"/>
      <sheetName val="Rules"/>
      <sheetName val="Inv. Shee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pageSetUpPr fitToPage="1"/>
  </sheetPr>
  <dimension ref="A1:BN344"/>
  <sheetViews>
    <sheetView tabSelected="1" zoomScale="85" zoomScaleNormal="85" workbookViewId="0">
      <pane ySplit="2" topLeftCell="A3" activePane="bottomLeft" state="frozen"/>
      <selection pane="bottomLeft" activeCell="BV13" sqref="BV13"/>
    </sheetView>
  </sheetViews>
  <sheetFormatPr defaultRowHeight="12.5" x14ac:dyDescent="0.25"/>
  <cols>
    <col min="1" max="2" width="39.453125" style="3" customWidth="1"/>
    <col min="3" max="3" width="20.54296875" style="3" customWidth="1"/>
    <col min="4" max="4" width="3" style="3" customWidth="1"/>
    <col min="5" max="7" width="22.1796875" style="3" customWidth="1"/>
    <col min="8" max="8" width="4.453125" style="1" customWidth="1"/>
    <col min="9" max="10" width="3" style="1" hidden="1" customWidth="1"/>
    <col min="11" max="12" width="8.1796875" style="1" hidden="1" customWidth="1"/>
    <col min="13" max="13" width="2.26953125" style="1" hidden="1" customWidth="1"/>
    <col min="14" max="15" width="3" style="1" hidden="1" customWidth="1"/>
    <col min="16" max="16" width="4.1796875" style="1" hidden="1" customWidth="1"/>
    <col min="17" max="17" width="7.54296875" style="1" hidden="1" customWidth="1"/>
    <col min="18" max="18" width="8.453125" style="3" hidden="1" customWidth="1"/>
    <col min="19" max="19" width="18.54296875" style="3" hidden="1" customWidth="1"/>
    <col min="20" max="20" width="26.1796875" style="3" hidden="1" customWidth="1"/>
    <col min="21" max="21" width="33.453125" style="3" hidden="1" customWidth="1"/>
    <col min="22" max="22" width="7.54296875" style="3" hidden="1" customWidth="1"/>
    <col min="23" max="23" width="23" style="3" hidden="1" customWidth="1"/>
    <col min="24" max="24" width="10.453125" style="1" hidden="1" customWidth="1"/>
    <col min="25" max="25" width="12.1796875" style="1" hidden="1" customWidth="1"/>
    <col min="26" max="26" width="9.1796875" style="4" hidden="1" customWidth="1"/>
    <col min="27" max="28" width="9.1796875" style="3" hidden="1" customWidth="1"/>
    <col min="29" max="29" width="9.1796875" style="1" hidden="1" customWidth="1"/>
    <col min="30" max="30" width="24.81640625" style="1" hidden="1" customWidth="1"/>
    <col min="31" max="64" width="9.1796875" style="1" hidden="1" customWidth="1"/>
    <col min="65" max="65" width="9.1796875" style="2" hidden="1" customWidth="1"/>
    <col min="66" max="66" width="9.1796875" style="1" hidden="1" customWidth="1"/>
    <col min="67" max="67" width="0" style="1" hidden="1" customWidth="1"/>
    <col min="68" max="16383" width="9.1796875" style="1"/>
    <col min="16384" max="16384" width="8.7265625" style="1" bestFit="1" customWidth="1"/>
  </cols>
  <sheetData>
    <row r="1" spans="1:37" ht="20" x14ac:dyDescent="0.25">
      <c r="A1" s="85" t="s">
        <v>103</v>
      </c>
      <c r="B1" s="86"/>
      <c r="C1" s="86"/>
      <c r="D1" s="86"/>
      <c r="E1" s="86"/>
      <c r="F1" s="86"/>
      <c r="G1" s="86"/>
      <c r="H1" s="87"/>
      <c r="Q1" s="88" t="s">
        <v>102</v>
      </c>
      <c r="R1" s="88"/>
      <c r="S1" s="88"/>
      <c r="T1" s="88"/>
      <c r="U1" s="88"/>
      <c r="V1" s="88"/>
      <c r="W1" s="88"/>
      <c r="X1" s="88"/>
      <c r="Y1" s="88"/>
      <c r="Z1" s="88"/>
      <c r="AA1" s="88"/>
      <c r="AB1" s="89" t="s">
        <v>101</v>
      </c>
      <c r="AC1" s="89"/>
      <c r="AD1" s="89"/>
      <c r="AE1" s="89"/>
      <c r="AF1" s="89"/>
      <c r="AG1" s="89"/>
    </row>
    <row r="2" spans="1:37" ht="19.5" customHeight="1" x14ac:dyDescent="0.25">
      <c r="A2" s="90" t="s">
        <v>100</v>
      </c>
      <c r="B2" s="91"/>
      <c r="C2" s="91"/>
      <c r="D2" s="91"/>
      <c r="E2" s="91"/>
      <c r="F2" s="91"/>
      <c r="G2" s="91"/>
      <c r="H2" s="92"/>
      <c r="J2" s="64"/>
      <c r="K2" s="1" t="s">
        <v>99</v>
      </c>
      <c r="L2" s="1" t="s">
        <v>98</v>
      </c>
      <c r="Q2" s="84" t="s">
        <v>97</v>
      </c>
      <c r="R2" s="93" t="s">
        <v>96</v>
      </c>
      <c r="S2" s="93"/>
      <c r="T2" s="83" t="s">
        <v>95</v>
      </c>
      <c r="U2" s="83" t="s">
        <v>94</v>
      </c>
      <c r="V2" s="83" t="s">
        <v>93</v>
      </c>
      <c r="W2" s="83" t="s">
        <v>92</v>
      </c>
      <c r="X2" s="83" t="s">
        <v>91</v>
      </c>
      <c r="Y2" s="83" t="s">
        <v>90</v>
      </c>
      <c r="Z2" s="83" t="s">
        <v>89</v>
      </c>
      <c r="AA2" s="83" t="s">
        <v>88</v>
      </c>
      <c r="AB2" s="82" t="s">
        <v>87</v>
      </c>
      <c r="AC2" s="82" t="s">
        <v>86</v>
      </c>
      <c r="AD2" s="82" t="s">
        <v>85</v>
      </c>
      <c r="AE2" s="82" t="s">
        <v>84</v>
      </c>
      <c r="AF2" s="82" t="s">
        <v>83</v>
      </c>
      <c r="AG2" s="82" t="s">
        <v>82</v>
      </c>
      <c r="AI2" s="64"/>
    </row>
    <row r="3" spans="1:37" ht="5.25" customHeight="1" x14ac:dyDescent="0.25">
      <c r="A3" s="56"/>
      <c r="B3" s="32"/>
      <c r="C3" s="32"/>
      <c r="D3" s="32"/>
      <c r="E3" s="32"/>
      <c r="F3" s="32"/>
      <c r="G3" s="32"/>
      <c r="H3" s="17"/>
      <c r="N3" s="1" t="s">
        <v>69</v>
      </c>
    </row>
    <row r="4" spans="1:37" ht="10.5" customHeight="1" x14ac:dyDescent="0.3">
      <c r="A4" s="56"/>
      <c r="B4" s="32"/>
      <c r="C4" s="32"/>
      <c r="D4" s="32"/>
      <c r="E4" s="94" t="s">
        <v>81</v>
      </c>
      <c r="F4" s="94"/>
      <c r="G4" s="32"/>
      <c r="H4" s="17"/>
      <c r="O4" s="7" t="s">
        <v>3</v>
      </c>
    </row>
    <row r="5" spans="1:37" ht="5.25" customHeight="1" thickBot="1" x14ac:dyDescent="0.35">
      <c r="A5" s="74"/>
      <c r="B5" s="73"/>
      <c r="C5" s="32"/>
      <c r="D5" s="32"/>
      <c r="E5" s="32"/>
      <c r="F5" s="32"/>
      <c r="G5" s="32"/>
      <c r="H5" s="17"/>
      <c r="N5" s="1" t="s">
        <v>69</v>
      </c>
    </row>
    <row r="6" spans="1:37" ht="28.5" customHeight="1" thickTop="1" thickBot="1" x14ac:dyDescent="0.35">
      <c r="A6" s="81" t="s">
        <v>80</v>
      </c>
      <c r="B6" s="80"/>
      <c r="C6" s="36"/>
      <c r="D6" s="32"/>
      <c r="E6" s="95"/>
      <c r="F6" s="96"/>
      <c r="G6" s="32"/>
      <c r="H6" s="17"/>
      <c r="K6" s="79" t="s">
        <v>79</v>
      </c>
      <c r="O6" s="1" t="s">
        <v>3</v>
      </c>
      <c r="Q6" s="6" t="str">
        <f ca="1">SUBSTITUTE(CELL("address",E6),"$","")</f>
        <v>E6</v>
      </c>
      <c r="R6" s="78" t="s">
        <v>78</v>
      </c>
      <c r="S6" s="6" t="str">
        <f ca="1">MID(CELL("filename",R6),FIND("]",CELL("filename",R6))+1,256)</f>
        <v>3c. DR Additional Pricing</v>
      </c>
      <c r="T6" s="3" t="s">
        <v>77</v>
      </c>
      <c r="U6" s="3" t="s">
        <v>76</v>
      </c>
      <c r="V6" s="3">
        <v>1</v>
      </c>
      <c r="W6" s="5" t="str">
        <f ca="1">R6&amp;"_"&amp;Q6&amp;"_"&amp;U6&amp;"_"&amp;V6</f>
        <v>3d_E6_DR_used_1</v>
      </c>
      <c r="X6" s="1" t="s">
        <v>40</v>
      </c>
      <c r="Z6" s="42" t="str">
        <f>CONCATENATE(AJ6)</f>
        <v>Yes</v>
      </c>
      <c r="AA6" s="3" t="s">
        <v>0</v>
      </c>
      <c r="AB6" s="3" t="s">
        <v>0</v>
      </c>
      <c r="AJ6" s="1" t="s">
        <v>6</v>
      </c>
      <c r="AK6" s="77" t="s">
        <v>0</v>
      </c>
    </row>
    <row r="7" spans="1:37" ht="5.25" customHeight="1" thickTop="1" x14ac:dyDescent="0.25">
      <c r="A7" s="22"/>
      <c r="B7" s="21"/>
      <c r="C7" s="32"/>
      <c r="D7" s="32"/>
      <c r="E7" s="32"/>
      <c r="F7" s="32"/>
      <c r="G7" s="32"/>
      <c r="H7" s="17"/>
      <c r="Q7" s="6"/>
      <c r="S7" s="6"/>
      <c r="W7" s="5"/>
      <c r="Z7" s="42"/>
    </row>
    <row r="8" spans="1:37" ht="5.25" customHeight="1" x14ac:dyDescent="0.25">
      <c r="A8" s="35"/>
      <c r="B8" s="34"/>
      <c r="C8" s="32"/>
      <c r="D8" s="32"/>
      <c r="E8" s="32"/>
      <c r="F8" s="32"/>
      <c r="G8" s="32"/>
      <c r="H8" s="17"/>
      <c r="Q8" s="6"/>
      <c r="S8" s="6"/>
      <c r="W8" s="5"/>
      <c r="Z8" s="42"/>
    </row>
    <row r="9" spans="1:37" ht="5.25" customHeight="1" thickBot="1" x14ac:dyDescent="0.3">
      <c r="A9" s="35"/>
      <c r="B9" s="34"/>
      <c r="C9" s="32"/>
      <c r="D9" s="32"/>
      <c r="E9" s="32"/>
      <c r="F9" s="32"/>
      <c r="G9" s="32"/>
      <c r="H9" s="17"/>
      <c r="Q9" s="6"/>
      <c r="S9" s="6"/>
      <c r="W9" s="5"/>
      <c r="Z9" s="42"/>
    </row>
    <row r="10" spans="1:37" ht="18" customHeight="1" thickBot="1" x14ac:dyDescent="0.35">
      <c r="A10" s="97" t="s">
        <v>75</v>
      </c>
      <c r="B10" s="98"/>
      <c r="C10" s="98"/>
      <c r="D10" s="98"/>
      <c r="E10" s="98"/>
      <c r="F10" s="98"/>
      <c r="G10" s="98"/>
      <c r="H10" s="99"/>
      <c r="O10" s="1" t="s">
        <v>3</v>
      </c>
    </row>
    <row r="11" spans="1:37" ht="13" x14ac:dyDescent="0.3">
      <c r="A11" s="76"/>
      <c r="B11" s="60"/>
      <c r="C11" s="60"/>
      <c r="D11" s="60"/>
      <c r="E11" s="60"/>
      <c r="F11" s="60"/>
      <c r="G11" s="60"/>
      <c r="H11" s="59"/>
    </row>
    <row r="12" spans="1:37" ht="5.25" customHeight="1" x14ac:dyDescent="0.3">
      <c r="A12" s="100" t="s">
        <v>74</v>
      </c>
      <c r="B12" s="101"/>
      <c r="C12" s="102"/>
      <c r="D12" s="102"/>
      <c r="E12" s="102"/>
      <c r="F12" s="102"/>
      <c r="G12" s="102"/>
      <c r="H12" s="72"/>
      <c r="I12" s="67"/>
      <c r="J12" s="67"/>
      <c r="K12" s="67"/>
      <c r="L12" s="67"/>
      <c r="M12" s="67"/>
      <c r="N12" s="68" t="s">
        <v>69</v>
      </c>
      <c r="O12" s="67"/>
    </row>
    <row r="13" spans="1:37" ht="210" customHeight="1" x14ac:dyDescent="0.3">
      <c r="A13" s="100"/>
      <c r="B13" s="102"/>
      <c r="C13" s="102"/>
      <c r="D13" s="102"/>
      <c r="E13" s="102"/>
      <c r="F13" s="102"/>
      <c r="G13" s="102"/>
      <c r="H13" s="70"/>
      <c r="I13" s="67"/>
      <c r="J13" s="67"/>
      <c r="K13" s="67"/>
      <c r="L13" s="67"/>
      <c r="M13" s="67"/>
      <c r="N13" s="68"/>
      <c r="O13" s="67"/>
    </row>
    <row r="14" spans="1:37" ht="26.25" customHeight="1" x14ac:dyDescent="0.3">
      <c r="A14" s="103" t="s">
        <v>73</v>
      </c>
      <c r="B14" s="104"/>
      <c r="C14" s="105"/>
      <c r="D14" s="64"/>
      <c r="E14" s="106"/>
      <c r="F14" s="107"/>
      <c r="G14" s="64"/>
      <c r="H14" s="70"/>
      <c r="I14" s="67"/>
      <c r="J14" s="67"/>
      <c r="K14" s="67"/>
      <c r="L14" s="67"/>
      <c r="M14" s="67"/>
      <c r="N14" s="68"/>
      <c r="O14" s="67"/>
      <c r="AJ14" s="1" t="s">
        <v>5</v>
      </c>
      <c r="AK14" s="1" t="s">
        <v>4</v>
      </c>
    </row>
    <row r="15" spans="1:37" ht="18.649999999999999" customHeight="1" x14ac:dyDescent="0.25">
      <c r="A15" s="44" t="s">
        <v>72</v>
      </c>
      <c r="B15" s="75"/>
      <c r="C15" s="32"/>
      <c r="D15" s="32"/>
      <c r="E15" s="32"/>
      <c r="F15" s="32"/>
      <c r="G15" s="32"/>
      <c r="H15" s="17"/>
      <c r="P15" s="3"/>
      <c r="Q15" s="6"/>
      <c r="S15" s="6"/>
      <c r="W15" s="5"/>
      <c r="Z15" s="42"/>
    </row>
    <row r="16" spans="1:37" ht="79.5" customHeight="1" x14ac:dyDescent="0.3">
      <c r="A16" s="108"/>
      <c r="B16" s="109"/>
      <c r="C16" s="110"/>
      <c r="D16" s="110"/>
      <c r="E16" s="110"/>
      <c r="F16" s="110"/>
      <c r="G16" s="111"/>
      <c r="H16" s="70"/>
      <c r="I16" s="67"/>
      <c r="J16" s="67"/>
      <c r="K16" s="67"/>
      <c r="L16" s="67"/>
      <c r="M16" s="69"/>
      <c r="N16" s="68"/>
      <c r="O16" s="67"/>
    </row>
    <row r="17" spans="1:37" ht="10.5" customHeight="1" thickBot="1" x14ac:dyDescent="0.35">
      <c r="A17" s="74"/>
      <c r="B17" s="73"/>
      <c r="C17" s="25"/>
      <c r="D17" s="73"/>
      <c r="E17" s="73"/>
      <c r="F17" s="73"/>
      <c r="G17" s="73"/>
      <c r="H17" s="72"/>
      <c r="I17" s="67"/>
      <c r="J17" s="67"/>
      <c r="K17" s="67"/>
      <c r="L17" s="67"/>
      <c r="M17" s="67"/>
      <c r="N17" s="68"/>
      <c r="O17" s="67"/>
    </row>
    <row r="18" spans="1:37" ht="18.75" customHeight="1" thickBot="1" x14ac:dyDescent="0.35">
      <c r="A18" s="97" t="s">
        <v>71</v>
      </c>
      <c r="B18" s="98"/>
      <c r="C18" s="98"/>
      <c r="D18" s="98"/>
      <c r="E18" s="98"/>
      <c r="F18" s="98"/>
      <c r="G18" s="98"/>
      <c r="H18" s="99"/>
      <c r="O18" s="1" t="s">
        <v>3</v>
      </c>
    </row>
    <row r="19" spans="1:37" ht="13" x14ac:dyDescent="0.3">
      <c r="A19" s="60"/>
      <c r="B19" s="60"/>
      <c r="C19" s="60"/>
      <c r="D19" s="60"/>
      <c r="E19" s="60"/>
      <c r="F19" s="60"/>
      <c r="G19" s="60"/>
      <c r="H19" s="59"/>
    </row>
    <row r="20" spans="1:37" ht="7" customHeight="1" x14ac:dyDescent="0.3">
      <c r="A20" s="100" t="s">
        <v>70</v>
      </c>
      <c r="B20" s="101"/>
      <c r="C20" s="102"/>
      <c r="D20" s="102"/>
      <c r="E20" s="102"/>
      <c r="F20" s="102"/>
      <c r="G20" s="102"/>
      <c r="H20" s="72"/>
      <c r="I20" s="67"/>
      <c r="J20" s="67"/>
      <c r="K20" s="67"/>
      <c r="L20" s="67"/>
      <c r="M20" s="67"/>
      <c r="N20" s="68" t="s">
        <v>69</v>
      </c>
      <c r="O20" s="67"/>
    </row>
    <row r="21" spans="1:37" ht="312.64999999999998" customHeight="1" x14ac:dyDescent="0.3">
      <c r="A21" s="112"/>
      <c r="B21" s="102"/>
      <c r="C21" s="102"/>
      <c r="D21" s="102"/>
      <c r="E21" s="102"/>
      <c r="F21" s="102"/>
      <c r="G21" s="102"/>
      <c r="H21" s="70"/>
      <c r="I21" s="67"/>
      <c r="J21" s="67"/>
      <c r="K21" s="67"/>
      <c r="L21" s="67"/>
      <c r="M21" s="67"/>
      <c r="N21" s="68"/>
      <c r="O21" s="67"/>
    </row>
    <row r="22" spans="1:37" ht="28.5" customHeight="1" x14ac:dyDescent="0.3">
      <c r="A22" s="113" t="s">
        <v>68</v>
      </c>
      <c r="B22" s="114"/>
      <c r="C22" s="113"/>
      <c r="D22" s="64"/>
      <c r="E22" s="106"/>
      <c r="F22" s="107"/>
      <c r="G22" s="71"/>
      <c r="H22" s="70"/>
      <c r="I22" s="67"/>
      <c r="J22" s="67"/>
      <c r="K22" s="67"/>
      <c r="L22" s="67" t="s">
        <v>67</v>
      </c>
      <c r="M22" s="67"/>
      <c r="N22" s="68"/>
      <c r="O22" s="67"/>
    </row>
    <row r="23" spans="1:37" ht="17.25" customHeight="1" x14ac:dyDescent="0.25">
      <c r="A23" s="44" t="s">
        <v>66</v>
      </c>
      <c r="B23" s="43"/>
      <c r="C23" s="32"/>
      <c r="D23" s="32"/>
      <c r="E23" s="32"/>
      <c r="F23" s="32"/>
      <c r="G23" s="32"/>
      <c r="H23" s="17"/>
      <c r="L23" s="1" t="s">
        <v>65</v>
      </c>
      <c r="P23" s="3"/>
      <c r="Q23" s="6"/>
      <c r="S23" s="6"/>
      <c r="W23" s="5"/>
      <c r="Z23" s="42"/>
      <c r="AJ23" s="1" t="s">
        <v>5</v>
      </c>
      <c r="AK23" s="1" t="s">
        <v>4</v>
      </c>
    </row>
    <row r="24" spans="1:37" ht="5.25" customHeight="1" x14ac:dyDescent="0.25">
      <c r="A24" s="43"/>
      <c r="B24" s="43"/>
      <c r="C24" s="32"/>
      <c r="D24" s="32"/>
      <c r="E24" s="32"/>
      <c r="F24" s="32"/>
      <c r="G24" s="32"/>
      <c r="H24" s="17"/>
      <c r="P24" s="3"/>
      <c r="Q24" s="6"/>
      <c r="S24" s="6"/>
      <c r="W24" s="5"/>
      <c r="Z24" s="42"/>
    </row>
    <row r="25" spans="1:37" ht="102" customHeight="1" x14ac:dyDescent="0.3">
      <c r="A25" s="108"/>
      <c r="B25" s="115"/>
      <c r="C25" s="110"/>
      <c r="D25" s="110"/>
      <c r="E25" s="110"/>
      <c r="F25" s="110"/>
      <c r="G25" s="111"/>
      <c r="H25" s="70"/>
      <c r="I25" s="67"/>
      <c r="J25" s="67"/>
      <c r="K25" s="67"/>
      <c r="L25" s="67"/>
      <c r="M25" s="69"/>
      <c r="N25" s="68"/>
      <c r="O25" s="67"/>
    </row>
    <row r="26" spans="1:37" ht="5.25" customHeight="1" x14ac:dyDescent="0.25">
      <c r="A26" s="22"/>
      <c r="B26" s="21"/>
      <c r="C26" s="32"/>
      <c r="D26" s="32"/>
      <c r="E26" s="32"/>
      <c r="F26" s="32"/>
      <c r="G26" s="32"/>
      <c r="H26" s="17"/>
      <c r="P26" s="3"/>
      <c r="Q26" s="6"/>
      <c r="S26" s="6"/>
      <c r="W26" s="5"/>
      <c r="AD26" s="15"/>
    </row>
    <row r="27" spans="1:37" ht="5.25" customHeight="1" thickBot="1" x14ac:dyDescent="0.3">
      <c r="A27" s="35"/>
      <c r="B27" s="34"/>
      <c r="C27" s="32"/>
      <c r="D27" s="32"/>
      <c r="E27" s="32"/>
      <c r="F27" s="32"/>
      <c r="G27" s="32"/>
      <c r="H27" s="17"/>
      <c r="P27" s="3"/>
      <c r="Q27" s="6"/>
      <c r="S27" s="6"/>
      <c r="W27" s="5"/>
      <c r="AD27" s="15"/>
    </row>
    <row r="28" spans="1:37" ht="13.5" thickBot="1" x14ac:dyDescent="0.35">
      <c r="A28" s="97" t="s">
        <v>64</v>
      </c>
      <c r="B28" s="98"/>
      <c r="C28" s="98"/>
      <c r="D28" s="98"/>
      <c r="E28" s="98"/>
      <c r="F28" s="98"/>
      <c r="G28" s="98"/>
      <c r="H28" s="99"/>
      <c r="O28" s="1" t="s">
        <v>3</v>
      </c>
    </row>
    <row r="29" spans="1:37" ht="7.5" customHeight="1" x14ac:dyDescent="0.25">
      <c r="A29" s="66"/>
      <c r="B29" s="65"/>
      <c r="C29" s="32"/>
      <c r="D29" s="32"/>
      <c r="E29" s="32"/>
      <c r="F29" s="32"/>
      <c r="G29" s="32"/>
      <c r="H29" s="17"/>
      <c r="P29" s="3"/>
      <c r="Q29" s="6"/>
      <c r="S29" s="6"/>
      <c r="W29" s="5"/>
    </row>
    <row r="30" spans="1:37" ht="16.5" customHeight="1" x14ac:dyDescent="0.25">
      <c r="A30" s="116" t="s">
        <v>63</v>
      </c>
      <c r="B30" s="117"/>
      <c r="C30" s="117"/>
      <c r="D30" s="118"/>
      <c r="E30" s="119"/>
      <c r="F30" s="120"/>
      <c r="G30" s="64"/>
      <c r="H30" s="17"/>
      <c r="M30" s="16"/>
      <c r="O30" s="1" t="s">
        <v>3</v>
      </c>
      <c r="P30" s="3"/>
      <c r="Q30" s="6" t="str">
        <f ca="1">SUBSTITUTE(CELL("address",E30),"$","")</f>
        <v>E30</v>
      </c>
      <c r="R30" s="3" t="str">
        <f>$R$6</f>
        <v>3d</v>
      </c>
      <c r="S30" s="6" t="str">
        <f ca="1">MID(CELL("filename",R30),FIND("]",CELL("filename",R30))+1,256)</f>
        <v>3c. DR Additional Pricing</v>
      </c>
      <c r="T30" s="3" t="s">
        <v>2</v>
      </c>
      <c r="U30" s="3" t="s">
        <v>41</v>
      </c>
      <c r="V30" s="3">
        <v>1</v>
      </c>
      <c r="W30" s="5" t="str">
        <f ca="1">R30&amp;"_"&amp;Q30&amp;"_"&amp;U30&amp;"_"&amp;V30</f>
        <v>3d_E30_submit_measure_plan_1</v>
      </c>
      <c r="X30" s="1" t="s">
        <v>40</v>
      </c>
      <c r="Z30" s="42" t="str">
        <f>CONCATENATE(AJ30,",",AK30)</f>
        <v>Submitted,Not Submitted</v>
      </c>
      <c r="AA30" s="3" t="s">
        <v>0</v>
      </c>
      <c r="AB30" s="3" t="s">
        <v>0</v>
      </c>
      <c r="AJ30" s="1" t="s">
        <v>5</v>
      </c>
      <c r="AK30" s="1" t="s">
        <v>4</v>
      </c>
    </row>
    <row r="31" spans="1:37" ht="21.65" customHeight="1" x14ac:dyDescent="0.25">
      <c r="A31" s="44" t="s">
        <v>62</v>
      </c>
      <c r="B31" s="43"/>
      <c r="C31" s="32"/>
      <c r="D31" s="32"/>
      <c r="E31" s="32"/>
      <c r="F31" s="32"/>
      <c r="G31" s="32"/>
      <c r="H31" s="17"/>
      <c r="P31" s="3"/>
      <c r="Q31" s="6"/>
      <c r="S31" s="6"/>
      <c r="W31" s="5"/>
      <c r="Z31" s="42"/>
      <c r="AJ31" s="1" t="s">
        <v>5</v>
      </c>
      <c r="AK31" s="1" t="s">
        <v>4</v>
      </c>
    </row>
    <row r="32" spans="1:37" ht="10.5" customHeight="1" x14ac:dyDescent="0.25">
      <c r="A32" s="35"/>
      <c r="B32" s="34"/>
      <c r="C32" s="32"/>
      <c r="D32" s="32"/>
      <c r="E32" s="32"/>
      <c r="F32" s="32"/>
      <c r="G32" s="32"/>
      <c r="H32" s="17"/>
      <c r="P32" s="3"/>
      <c r="Q32" s="6"/>
      <c r="S32" s="6"/>
      <c r="W32" s="5"/>
      <c r="Z32" s="42"/>
      <c r="AJ32" s="1" t="s">
        <v>5</v>
      </c>
      <c r="AK32" s="1" t="s">
        <v>4</v>
      </c>
    </row>
    <row r="33" spans="1:30" ht="46.5" customHeight="1" x14ac:dyDescent="0.25">
      <c r="A33" s="116" t="s">
        <v>61</v>
      </c>
      <c r="B33" s="121"/>
      <c r="C33" s="122"/>
      <c r="D33" s="32"/>
      <c r="E33" s="123"/>
      <c r="F33" s="123"/>
      <c r="G33" s="124"/>
      <c r="H33" s="17"/>
      <c r="M33" s="16"/>
      <c r="O33" s="1" t="s">
        <v>3</v>
      </c>
      <c r="P33" s="3"/>
      <c r="Q33" s="6" t="str">
        <f ca="1">SUBSTITUTE(CELL("address",E33),"$","")</f>
        <v>E33</v>
      </c>
      <c r="R33" s="3" t="str">
        <f>$R$6</f>
        <v>3d</v>
      </c>
      <c r="S33" s="6" t="str">
        <f ca="1">MID(CELL("filename",R33),FIND("]",CELL("filename",R33))+1,256)</f>
        <v>3c. DR Additional Pricing</v>
      </c>
      <c r="T33" s="3" t="s">
        <v>2</v>
      </c>
      <c r="U33" s="3" t="s">
        <v>60</v>
      </c>
      <c r="V33" s="3">
        <v>1</v>
      </c>
      <c r="W33" s="5" t="str">
        <f ca="1">R33&amp;"_"&amp;Q33&amp;"_"&amp;U33&amp;"_"&amp;V33</f>
        <v>3d_E33_measure_plan_1</v>
      </c>
      <c r="X33" s="1" t="s">
        <v>43</v>
      </c>
      <c r="Y33" s="1">
        <v>2000</v>
      </c>
      <c r="AA33" s="3" t="s">
        <v>0</v>
      </c>
      <c r="AB33" s="3" t="s">
        <v>0</v>
      </c>
      <c r="AD33" s="15" t="str">
        <f ca="1">"Requirement: "&amp;$Q$6&amp;" answer of ""Yes"""</f>
        <v>Requirement: E6 answer of "Yes"</v>
      </c>
    </row>
    <row r="34" spans="1:30" ht="9" customHeight="1" thickBot="1" x14ac:dyDescent="0.3">
      <c r="A34" s="62"/>
      <c r="B34" s="62"/>
      <c r="C34" s="63"/>
      <c r="D34" s="62"/>
      <c r="E34" s="61"/>
      <c r="F34" s="61"/>
      <c r="G34" s="61"/>
      <c r="H34" s="17"/>
      <c r="M34" s="16"/>
      <c r="P34" s="3"/>
      <c r="Q34" s="6"/>
      <c r="S34" s="6"/>
      <c r="W34" s="5"/>
      <c r="AD34" s="15"/>
    </row>
    <row r="35" spans="1:30" ht="18" customHeight="1" thickBot="1" x14ac:dyDescent="0.35">
      <c r="A35" s="97" t="s">
        <v>59</v>
      </c>
      <c r="B35" s="98"/>
      <c r="C35" s="98"/>
      <c r="D35" s="98"/>
      <c r="E35" s="125"/>
      <c r="F35" s="125"/>
      <c r="G35" s="125"/>
      <c r="H35" s="99"/>
      <c r="O35" s="1" t="s">
        <v>3</v>
      </c>
    </row>
    <row r="36" spans="1:30" ht="5.25" customHeight="1" x14ac:dyDescent="0.3">
      <c r="A36" s="60"/>
      <c r="B36" s="60"/>
      <c r="C36" s="60"/>
      <c r="D36" s="60"/>
      <c r="E36" s="60"/>
      <c r="F36" s="60"/>
      <c r="G36" s="60"/>
      <c r="H36" s="59"/>
    </row>
    <row r="37" spans="1:30" ht="27" customHeight="1" x14ac:dyDescent="0.25">
      <c r="A37" s="126" t="s">
        <v>58</v>
      </c>
      <c r="B37" s="104"/>
      <c r="C37" s="102"/>
      <c r="D37" s="102"/>
      <c r="E37" s="102"/>
      <c r="F37" s="102"/>
      <c r="G37" s="102"/>
      <c r="H37" s="17"/>
      <c r="P37" s="3"/>
      <c r="Q37" s="6"/>
      <c r="S37" s="6"/>
      <c r="W37" s="5"/>
      <c r="AD37" s="15"/>
    </row>
    <row r="38" spans="1:30" ht="5.15" customHeight="1" x14ac:dyDescent="0.25">
      <c r="A38" s="112"/>
      <c r="B38" s="102"/>
      <c r="C38" s="102"/>
      <c r="D38" s="102"/>
      <c r="E38" s="102"/>
      <c r="F38" s="102"/>
      <c r="G38" s="102"/>
      <c r="H38" s="17"/>
      <c r="P38" s="3"/>
      <c r="Q38" s="6"/>
      <c r="S38" s="6"/>
      <c r="W38" s="5"/>
      <c r="AD38" s="15"/>
    </row>
    <row r="39" spans="1:30" ht="5.25" customHeight="1" x14ac:dyDescent="0.25">
      <c r="A39" s="35"/>
      <c r="B39" s="34"/>
      <c r="C39" s="32"/>
      <c r="D39" s="32"/>
      <c r="E39" s="32"/>
      <c r="F39" s="32"/>
      <c r="G39" s="32"/>
      <c r="H39" s="17"/>
      <c r="Q39" s="6"/>
      <c r="S39" s="6"/>
      <c r="U39" s="30"/>
      <c r="W39" s="5"/>
    </row>
    <row r="40" spans="1:30" ht="13" x14ac:dyDescent="0.25">
      <c r="A40" s="58"/>
      <c r="B40" s="57"/>
      <c r="C40" s="18"/>
      <c r="D40" s="18"/>
      <c r="E40" s="127" t="s">
        <v>57</v>
      </c>
      <c r="F40" s="128"/>
      <c r="G40" s="32"/>
      <c r="H40" s="17"/>
      <c r="O40" s="1" t="s">
        <v>3</v>
      </c>
    </row>
    <row r="41" spans="1:30" x14ac:dyDescent="0.25">
      <c r="A41" s="56"/>
      <c r="B41" s="32"/>
      <c r="C41" s="18"/>
      <c r="D41" s="18"/>
      <c r="E41" s="129" t="s">
        <v>56</v>
      </c>
      <c r="F41" s="131" t="s">
        <v>55</v>
      </c>
      <c r="G41" s="32"/>
      <c r="H41" s="17"/>
      <c r="O41" s="1" t="s">
        <v>3</v>
      </c>
    </row>
    <row r="42" spans="1:30" x14ac:dyDescent="0.25">
      <c r="A42" s="54"/>
      <c r="B42" s="53" t="s">
        <v>54</v>
      </c>
      <c r="C42" s="18"/>
      <c r="D42" s="18"/>
      <c r="E42" s="130"/>
      <c r="F42" s="132"/>
      <c r="G42" s="32"/>
      <c r="H42" s="17"/>
      <c r="O42" s="1" t="s">
        <v>3</v>
      </c>
    </row>
    <row r="43" spans="1:30" ht="18.75" customHeight="1" x14ac:dyDescent="0.25">
      <c r="A43" s="22"/>
      <c r="B43" s="21">
        <v>2023</v>
      </c>
      <c r="C43" s="20" t="s">
        <v>47</v>
      </c>
      <c r="D43" s="18"/>
      <c r="E43" s="19"/>
      <c r="F43" s="19"/>
      <c r="G43" s="32"/>
      <c r="H43" s="17"/>
      <c r="M43" s="16"/>
      <c r="O43" s="7" t="s">
        <v>3</v>
      </c>
      <c r="Q43" s="6" t="str">
        <f t="shared" ref="Q43:Q57" ca="1" si="0">SUBSTITUTE(CELL("address",E43),"$","")</f>
        <v>E43</v>
      </c>
      <c r="R43" s="3" t="str">
        <f t="shared" ref="R43:R63" si="1">$R$6</f>
        <v>3d</v>
      </c>
      <c r="S43" s="6" t="str">
        <f t="shared" ref="S43:S63" ca="1" si="2">MID(CELL("filename",R43),FIND("]",CELL("filename",R43))+1,256)</f>
        <v>3c. DR Additional Pricing</v>
      </c>
      <c r="T43" s="3" t="s">
        <v>2</v>
      </c>
      <c r="U43" s="3" t="str">
        <f t="shared" ref="U43:U57" si="3">"winter_"&amp;B43&amp;"_day_capacity"</f>
        <v>winter_2023_day_capacity</v>
      </c>
      <c r="V43" s="3">
        <v>1</v>
      </c>
      <c r="W43" s="5" t="str">
        <f t="shared" ref="W43:W63" ca="1" si="4">R43&amp;"_"&amp;Q43&amp;"_"&amp;U43&amp;"_"&amp;V43</f>
        <v>3d_E43_winter_2023_day_capacity_1</v>
      </c>
      <c r="X43" s="3" t="s">
        <v>1</v>
      </c>
      <c r="Z43" s="4" t="str">
        <f t="shared" ref="Z43:Z63" si="5">"&gt;=0"</f>
        <v>&gt;=0</v>
      </c>
      <c r="AA43" s="3" t="s">
        <v>0</v>
      </c>
      <c r="AB43" s="3" t="s">
        <v>0</v>
      </c>
      <c r="AD43" s="15" t="str">
        <f ca="1">"Requirement: "&amp;$Q$6&amp;" answer of ""Yes"""</f>
        <v>Requirement: E6 answer of "Yes"</v>
      </c>
    </row>
    <row r="44" spans="1:30" ht="18.75" customHeight="1" x14ac:dyDescent="0.25">
      <c r="A44" s="22"/>
      <c r="B44" s="21">
        <v>2024</v>
      </c>
      <c r="C44" s="20" t="s">
        <v>47</v>
      </c>
      <c r="D44" s="18"/>
      <c r="E44" s="19"/>
      <c r="F44" s="19"/>
      <c r="G44" s="32"/>
      <c r="H44" s="17"/>
      <c r="O44" s="7" t="s">
        <v>3</v>
      </c>
      <c r="Q44" s="6" t="str">
        <f t="shared" ca="1" si="0"/>
        <v>E44</v>
      </c>
      <c r="R44" s="3" t="str">
        <f t="shared" si="1"/>
        <v>3d</v>
      </c>
      <c r="S44" s="6" t="str">
        <f t="shared" ca="1" si="2"/>
        <v>3c. DR Additional Pricing</v>
      </c>
      <c r="T44" s="3" t="s">
        <v>2</v>
      </c>
      <c r="U44" s="3" t="str">
        <f t="shared" si="3"/>
        <v>winter_2024_day_capacity</v>
      </c>
      <c r="V44" s="3">
        <v>1</v>
      </c>
      <c r="W44" s="5" t="str">
        <f t="shared" ca="1" si="4"/>
        <v>3d_E44_winter_2024_day_capacity_1</v>
      </c>
      <c r="X44" s="3" t="s">
        <v>1</v>
      </c>
      <c r="Z44" s="4" t="str">
        <f t="shared" si="5"/>
        <v>&gt;=0</v>
      </c>
      <c r="AA44" s="3" t="s">
        <v>0</v>
      </c>
      <c r="AB44" s="3" t="s">
        <v>0</v>
      </c>
      <c r="AD44" s="15" t="str">
        <f ca="1">"Requirement: "&amp;$Q$6&amp;" answer of ""Yes"""</f>
        <v>Requirement: E6 answer of "Yes"</v>
      </c>
    </row>
    <row r="45" spans="1:30" ht="18.75" customHeight="1" x14ac:dyDescent="0.25">
      <c r="A45" s="22"/>
      <c r="B45" s="21">
        <v>2025</v>
      </c>
      <c r="C45" s="20" t="s">
        <v>47</v>
      </c>
      <c r="D45" s="18"/>
      <c r="E45" s="19"/>
      <c r="F45" s="19"/>
      <c r="G45" s="32"/>
      <c r="H45" s="17"/>
      <c r="O45" s="7" t="s">
        <v>3</v>
      </c>
      <c r="Q45" s="6" t="str">
        <f t="shared" ca="1" si="0"/>
        <v>E45</v>
      </c>
      <c r="R45" s="3" t="str">
        <f t="shared" si="1"/>
        <v>3d</v>
      </c>
      <c r="S45" s="6" t="str">
        <f t="shared" ca="1" si="2"/>
        <v>3c. DR Additional Pricing</v>
      </c>
      <c r="T45" s="3" t="s">
        <v>2</v>
      </c>
      <c r="U45" s="3" t="str">
        <f t="shared" si="3"/>
        <v>winter_2025_day_capacity</v>
      </c>
      <c r="V45" s="3">
        <v>1</v>
      </c>
      <c r="W45" s="5" t="str">
        <f t="shared" ca="1" si="4"/>
        <v>3d_E45_winter_2025_day_capacity_1</v>
      </c>
      <c r="X45" s="3" t="s">
        <v>1</v>
      </c>
      <c r="Z45" s="4" t="str">
        <f t="shared" si="5"/>
        <v>&gt;=0</v>
      </c>
      <c r="AA45" s="3" t="s">
        <v>0</v>
      </c>
      <c r="AB45" s="3" t="s">
        <v>0</v>
      </c>
      <c r="AD45" s="15" t="str">
        <f ca="1">"Requirement: "&amp;$Q$6&amp;" answer of ""Yes"""</f>
        <v>Requirement: E6 answer of "Yes"</v>
      </c>
    </row>
    <row r="46" spans="1:30" ht="18.75" customHeight="1" x14ac:dyDescent="0.25">
      <c r="A46" s="22"/>
      <c r="B46" s="21">
        <v>2026</v>
      </c>
      <c r="C46" s="20" t="s">
        <v>47</v>
      </c>
      <c r="D46" s="18"/>
      <c r="E46" s="19"/>
      <c r="F46" s="19"/>
      <c r="G46" s="32"/>
      <c r="H46" s="17"/>
      <c r="O46" s="7" t="s">
        <v>3</v>
      </c>
      <c r="Q46" s="6" t="str">
        <f t="shared" ca="1" si="0"/>
        <v>E46</v>
      </c>
      <c r="R46" s="3" t="str">
        <f t="shared" si="1"/>
        <v>3d</v>
      </c>
      <c r="S46" s="6" t="str">
        <f t="shared" ca="1" si="2"/>
        <v>3c. DR Additional Pricing</v>
      </c>
      <c r="T46" s="3" t="s">
        <v>2</v>
      </c>
      <c r="U46" s="3" t="str">
        <f t="shared" si="3"/>
        <v>winter_2026_day_capacity</v>
      </c>
      <c r="V46" s="3">
        <v>1</v>
      </c>
      <c r="W46" s="5" t="str">
        <f t="shared" ca="1" si="4"/>
        <v>3d_E46_winter_2026_day_capacity_1</v>
      </c>
      <c r="X46" s="3" t="s">
        <v>1</v>
      </c>
      <c r="Z46" s="4" t="str">
        <f t="shared" si="5"/>
        <v>&gt;=0</v>
      </c>
      <c r="AA46" s="3" t="s">
        <v>0</v>
      </c>
      <c r="AB46" s="3" t="s">
        <v>0</v>
      </c>
      <c r="AD46" s="15" t="str">
        <f ca="1">"Requirement: "&amp;$Q$6&amp;" answer of ""Yes"""</f>
        <v>Requirement: E6 answer of "Yes"</v>
      </c>
    </row>
    <row r="47" spans="1:30" ht="18.75" customHeight="1" x14ac:dyDescent="0.25">
      <c r="A47" s="22"/>
      <c r="B47" s="21">
        <v>2027</v>
      </c>
      <c r="C47" s="20" t="s">
        <v>47</v>
      </c>
      <c r="D47" s="18"/>
      <c r="E47" s="19"/>
      <c r="F47" s="19"/>
      <c r="G47" s="32"/>
      <c r="H47" s="17"/>
      <c r="O47" s="7" t="s">
        <v>3</v>
      </c>
      <c r="Q47" s="6" t="str">
        <f t="shared" ca="1" si="0"/>
        <v>E47</v>
      </c>
      <c r="R47" s="3" t="str">
        <f t="shared" si="1"/>
        <v>3d</v>
      </c>
      <c r="S47" s="6" t="str">
        <f t="shared" ca="1" si="2"/>
        <v>3c. DR Additional Pricing</v>
      </c>
      <c r="T47" s="3" t="s">
        <v>2</v>
      </c>
      <c r="U47" s="3" t="str">
        <f t="shared" si="3"/>
        <v>winter_2027_day_capacity</v>
      </c>
      <c r="V47" s="3">
        <v>1</v>
      </c>
      <c r="W47" s="5" t="str">
        <f t="shared" ca="1" si="4"/>
        <v>3d_E47_winter_2027_day_capacity_1</v>
      </c>
      <c r="X47" s="3" t="s">
        <v>1</v>
      </c>
      <c r="Z47" s="4" t="str">
        <f t="shared" si="5"/>
        <v>&gt;=0</v>
      </c>
      <c r="AA47" s="3" t="s">
        <v>0</v>
      </c>
      <c r="AB47" s="3" t="s">
        <v>0</v>
      </c>
      <c r="AD47" s="15" t="str">
        <f ca="1">"Requirement: "&amp;$Q$6&amp;" answer of ""Yes"""</f>
        <v>Requirement: E6 answer of "Yes"</v>
      </c>
    </row>
    <row r="48" spans="1:30" ht="18.75" customHeight="1" x14ac:dyDescent="0.25">
      <c r="A48" s="22"/>
      <c r="B48" s="21">
        <v>2028</v>
      </c>
      <c r="C48" s="20" t="s">
        <v>47</v>
      </c>
      <c r="D48" s="18"/>
      <c r="E48" s="19"/>
      <c r="F48" s="19"/>
      <c r="G48" s="32"/>
      <c r="H48" s="17"/>
      <c r="M48" s="16"/>
      <c r="O48" s="7" t="s">
        <v>3</v>
      </c>
      <c r="Q48" s="6" t="str">
        <f t="shared" ca="1" si="0"/>
        <v>E48</v>
      </c>
      <c r="R48" s="3" t="str">
        <f t="shared" si="1"/>
        <v>3d</v>
      </c>
      <c r="S48" s="6" t="str">
        <f t="shared" ca="1" si="2"/>
        <v>3c. DR Additional Pricing</v>
      </c>
      <c r="T48" s="3" t="s">
        <v>2</v>
      </c>
      <c r="U48" s="3" t="str">
        <f t="shared" si="3"/>
        <v>winter_2028_day_capacity</v>
      </c>
      <c r="V48" s="3">
        <v>1</v>
      </c>
      <c r="W48" s="5" t="str">
        <f t="shared" ca="1" si="4"/>
        <v>3d_E48_winter_2028_day_capacity_1</v>
      </c>
      <c r="X48" s="3" t="s">
        <v>1</v>
      </c>
      <c r="Z48" s="4" t="str">
        <f t="shared" si="5"/>
        <v>&gt;=0</v>
      </c>
      <c r="AA48" s="3" t="s">
        <v>0</v>
      </c>
      <c r="AB48" s="3" t="s">
        <v>0</v>
      </c>
    </row>
    <row r="49" spans="1:30" ht="18.75" customHeight="1" x14ac:dyDescent="0.25">
      <c r="A49" s="22"/>
      <c r="B49" s="21">
        <f>B48+1</f>
        <v>2029</v>
      </c>
      <c r="C49" s="20" t="s">
        <v>47</v>
      </c>
      <c r="D49" s="18"/>
      <c r="E49" s="19"/>
      <c r="F49" s="19"/>
      <c r="G49" s="32"/>
      <c r="H49" s="17"/>
      <c r="M49" s="16"/>
      <c r="O49" s="7" t="s">
        <v>3</v>
      </c>
      <c r="Q49" s="6" t="str">
        <f t="shared" ca="1" si="0"/>
        <v>E49</v>
      </c>
      <c r="R49" s="3" t="str">
        <f t="shared" si="1"/>
        <v>3d</v>
      </c>
      <c r="S49" s="6" t="str">
        <f t="shared" ca="1" si="2"/>
        <v>3c. DR Additional Pricing</v>
      </c>
      <c r="T49" s="3" t="s">
        <v>2</v>
      </c>
      <c r="U49" s="3" t="str">
        <f t="shared" si="3"/>
        <v>winter_2029_day_capacity</v>
      </c>
      <c r="V49" s="3">
        <v>1</v>
      </c>
      <c r="W49" s="5" t="str">
        <f t="shared" ca="1" si="4"/>
        <v>3d_E49_winter_2029_day_capacity_1</v>
      </c>
      <c r="X49" s="3" t="s">
        <v>1</v>
      </c>
      <c r="Z49" s="4" t="str">
        <f t="shared" si="5"/>
        <v>&gt;=0</v>
      </c>
      <c r="AA49" s="3" t="s">
        <v>0</v>
      </c>
      <c r="AB49" s="3" t="s">
        <v>0</v>
      </c>
      <c r="AD49" s="15" t="str">
        <f ca="1">"Requirement: "&amp;$Q$6&amp;" answer of ""Yes"""</f>
        <v>Requirement: E6 answer of "Yes"</v>
      </c>
    </row>
    <row r="50" spans="1:30" ht="18.75" customHeight="1" x14ac:dyDescent="0.25">
      <c r="A50" s="22"/>
      <c r="B50" s="21">
        <f t="shared" ref="B50:B54" si="6">B49+1</f>
        <v>2030</v>
      </c>
      <c r="C50" s="20" t="s">
        <v>47</v>
      </c>
      <c r="D50" s="18"/>
      <c r="E50" s="19"/>
      <c r="F50" s="19"/>
      <c r="G50" s="32"/>
      <c r="H50" s="17"/>
      <c r="O50" s="7" t="s">
        <v>3</v>
      </c>
      <c r="Q50" s="6" t="str">
        <f t="shared" ca="1" si="0"/>
        <v>E50</v>
      </c>
      <c r="R50" s="3" t="str">
        <f t="shared" si="1"/>
        <v>3d</v>
      </c>
      <c r="S50" s="6" t="str">
        <f t="shared" ca="1" si="2"/>
        <v>3c. DR Additional Pricing</v>
      </c>
      <c r="T50" s="3" t="s">
        <v>2</v>
      </c>
      <c r="U50" s="3" t="str">
        <f t="shared" si="3"/>
        <v>winter_2030_day_capacity</v>
      </c>
      <c r="V50" s="3">
        <v>1</v>
      </c>
      <c r="W50" s="5" t="str">
        <f t="shared" ca="1" si="4"/>
        <v>3d_E50_winter_2030_day_capacity_1</v>
      </c>
      <c r="X50" s="3" t="s">
        <v>1</v>
      </c>
      <c r="Z50" s="4" t="str">
        <f t="shared" si="5"/>
        <v>&gt;=0</v>
      </c>
      <c r="AA50" s="3" t="s">
        <v>0</v>
      </c>
      <c r="AB50" s="3" t="s">
        <v>0</v>
      </c>
      <c r="AD50" s="15" t="str">
        <f ca="1">"Requirement: "&amp;$Q$6&amp;" answer of ""Yes"""</f>
        <v>Requirement: E6 answer of "Yes"</v>
      </c>
    </row>
    <row r="51" spans="1:30" ht="18.75" customHeight="1" x14ac:dyDescent="0.25">
      <c r="A51" s="22"/>
      <c r="B51" s="21">
        <f t="shared" si="6"/>
        <v>2031</v>
      </c>
      <c r="C51" s="20" t="s">
        <v>47</v>
      </c>
      <c r="D51" s="18"/>
      <c r="E51" s="19"/>
      <c r="F51" s="19"/>
      <c r="G51" s="32"/>
      <c r="H51" s="17"/>
      <c r="O51" s="7" t="s">
        <v>3</v>
      </c>
      <c r="Q51" s="6" t="str">
        <f t="shared" ca="1" si="0"/>
        <v>E51</v>
      </c>
      <c r="R51" s="3" t="str">
        <f t="shared" si="1"/>
        <v>3d</v>
      </c>
      <c r="S51" s="6" t="str">
        <f t="shared" ca="1" si="2"/>
        <v>3c. DR Additional Pricing</v>
      </c>
      <c r="T51" s="3" t="s">
        <v>2</v>
      </c>
      <c r="U51" s="3" t="str">
        <f t="shared" si="3"/>
        <v>winter_2031_day_capacity</v>
      </c>
      <c r="V51" s="3">
        <v>1</v>
      </c>
      <c r="W51" s="5" t="str">
        <f t="shared" ca="1" si="4"/>
        <v>3d_E51_winter_2031_day_capacity_1</v>
      </c>
      <c r="X51" s="3" t="s">
        <v>1</v>
      </c>
      <c r="Z51" s="4" t="str">
        <f t="shared" si="5"/>
        <v>&gt;=0</v>
      </c>
      <c r="AA51" s="3" t="s">
        <v>0</v>
      </c>
      <c r="AB51" s="3" t="s">
        <v>0</v>
      </c>
      <c r="AD51" s="15" t="str">
        <f ca="1">"Requirement: "&amp;$Q$6&amp;" answer of ""Yes"""</f>
        <v>Requirement: E6 answer of "Yes"</v>
      </c>
    </row>
    <row r="52" spans="1:30" ht="18.75" customHeight="1" x14ac:dyDescent="0.25">
      <c r="A52" s="22"/>
      <c r="B52" s="21">
        <f t="shared" si="6"/>
        <v>2032</v>
      </c>
      <c r="C52" s="20" t="s">
        <v>47</v>
      </c>
      <c r="D52" s="18"/>
      <c r="E52" s="19"/>
      <c r="F52" s="19"/>
      <c r="G52" s="32"/>
      <c r="H52" s="17"/>
      <c r="O52" s="7" t="s">
        <v>3</v>
      </c>
      <c r="Q52" s="6" t="str">
        <f t="shared" ca="1" si="0"/>
        <v>E52</v>
      </c>
      <c r="R52" s="3" t="str">
        <f t="shared" si="1"/>
        <v>3d</v>
      </c>
      <c r="S52" s="6" t="str">
        <f t="shared" ca="1" si="2"/>
        <v>3c. DR Additional Pricing</v>
      </c>
      <c r="T52" s="3" t="s">
        <v>2</v>
      </c>
      <c r="U52" s="3" t="str">
        <f t="shared" si="3"/>
        <v>winter_2032_day_capacity</v>
      </c>
      <c r="V52" s="3">
        <v>1</v>
      </c>
      <c r="W52" s="5" t="str">
        <f t="shared" ca="1" si="4"/>
        <v>3d_E52_winter_2032_day_capacity_1</v>
      </c>
      <c r="X52" s="3" t="s">
        <v>1</v>
      </c>
      <c r="Z52" s="4" t="str">
        <f t="shared" si="5"/>
        <v>&gt;=0</v>
      </c>
      <c r="AA52" s="3" t="s">
        <v>0</v>
      </c>
      <c r="AB52" s="3" t="s">
        <v>0</v>
      </c>
      <c r="AD52" s="15" t="str">
        <f ca="1">"Requirement: "&amp;$Q$6&amp;" answer of ""Yes"""</f>
        <v>Requirement: E6 answer of "Yes"</v>
      </c>
    </row>
    <row r="53" spans="1:30" ht="18.75" customHeight="1" x14ac:dyDescent="0.25">
      <c r="A53" s="22"/>
      <c r="B53" s="21">
        <f t="shared" si="6"/>
        <v>2033</v>
      </c>
      <c r="C53" s="20" t="s">
        <v>47</v>
      </c>
      <c r="D53" s="18"/>
      <c r="E53" s="19"/>
      <c r="F53" s="19"/>
      <c r="G53" s="32"/>
      <c r="H53" s="17"/>
      <c r="O53" s="7" t="s">
        <v>3</v>
      </c>
      <c r="Q53" s="6" t="str">
        <f t="shared" ca="1" si="0"/>
        <v>E53</v>
      </c>
      <c r="R53" s="3" t="str">
        <f t="shared" si="1"/>
        <v>3d</v>
      </c>
      <c r="S53" s="6" t="str">
        <f t="shared" ca="1" si="2"/>
        <v>3c. DR Additional Pricing</v>
      </c>
      <c r="T53" s="3" t="s">
        <v>2</v>
      </c>
      <c r="U53" s="3" t="str">
        <f t="shared" si="3"/>
        <v>winter_2033_day_capacity</v>
      </c>
      <c r="V53" s="3">
        <v>1</v>
      </c>
      <c r="W53" s="5" t="str">
        <f t="shared" ca="1" si="4"/>
        <v>3d_E53_winter_2033_day_capacity_1</v>
      </c>
      <c r="X53" s="3" t="s">
        <v>1</v>
      </c>
      <c r="Z53" s="4" t="str">
        <f t="shared" si="5"/>
        <v>&gt;=0</v>
      </c>
      <c r="AA53" s="3" t="s">
        <v>0</v>
      </c>
      <c r="AB53" s="3" t="s">
        <v>0</v>
      </c>
      <c r="AD53" s="15" t="str">
        <f ca="1">"Requirement: "&amp;$Q$6&amp;" answer of ""Yes"""</f>
        <v>Requirement: E6 answer of "Yes"</v>
      </c>
    </row>
    <row r="54" spans="1:30" ht="18.75" customHeight="1" x14ac:dyDescent="0.25">
      <c r="A54" s="22"/>
      <c r="B54" s="21">
        <f t="shared" si="6"/>
        <v>2034</v>
      </c>
      <c r="C54" s="20" t="s">
        <v>47</v>
      </c>
      <c r="D54" s="18"/>
      <c r="E54" s="19"/>
      <c r="F54" s="19"/>
      <c r="G54" s="32"/>
      <c r="H54" s="17"/>
      <c r="M54" s="16"/>
      <c r="O54" s="7" t="s">
        <v>3</v>
      </c>
      <c r="Q54" s="6" t="str">
        <f t="shared" ca="1" si="0"/>
        <v>E54</v>
      </c>
      <c r="R54" s="3" t="str">
        <f t="shared" si="1"/>
        <v>3d</v>
      </c>
      <c r="S54" s="6" t="str">
        <f t="shared" ca="1" si="2"/>
        <v>3c. DR Additional Pricing</v>
      </c>
      <c r="T54" s="3" t="s">
        <v>2</v>
      </c>
      <c r="U54" s="3" t="str">
        <f t="shared" si="3"/>
        <v>winter_2034_day_capacity</v>
      </c>
      <c r="V54" s="3">
        <v>1</v>
      </c>
      <c r="W54" s="5" t="str">
        <f t="shared" ca="1" si="4"/>
        <v>3d_E54_winter_2034_day_capacity_1</v>
      </c>
      <c r="X54" s="3" t="s">
        <v>1</v>
      </c>
      <c r="Z54" s="4" t="str">
        <f t="shared" si="5"/>
        <v>&gt;=0</v>
      </c>
      <c r="AA54" s="3" t="s">
        <v>0</v>
      </c>
      <c r="AB54" s="3" t="s">
        <v>0</v>
      </c>
    </row>
    <row r="55" spans="1:30" ht="18.75" customHeight="1" x14ac:dyDescent="0.25">
      <c r="A55" s="22"/>
      <c r="B55" s="21">
        <f t="shared" ref="B55:B57" si="7">B54+1</f>
        <v>2035</v>
      </c>
      <c r="C55" s="20" t="s">
        <v>47</v>
      </c>
      <c r="D55" s="18"/>
      <c r="E55" s="19"/>
      <c r="F55" s="19"/>
      <c r="G55" s="32"/>
      <c r="H55" s="17"/>
      <c r="O55" s="7" t="s">
        <v>3</v>
      </c>
      <c r="Q55" s="6" t="str">
        <f t="shared" ca="1" si="0"/>
        <v>E55</v>
      </c>
      <c r="R55" s="3" t="str">
        <f t="shared" si="1"/>
        <v>3d</v>
      </c>
      <c r="S55" s="6" t="str">
        <f t="shared" ca="1" si="2"/>
        <v>3c. DR Additional Pricing</v>
      </c>
      <c r="T55" s="3" t="s">
        <v>2</v>
      </c>
      <c r="U55" s="3" t="str">
        <f t="shared" si="3"/>
        <v>winter_2035_day_capacity</v>
      </c>
      <c r="V55" s="3">
        <v>1</v>
      </c>
      <c r="W55" s="5" t="str">
        <f t="shared" ca="1" si="4"/>
        <v>3d_E55_winter_2035_day_capacity_1</v>
      </c>
      <c r="X55" s="3" t="s">
        <v>1</v>
      </c>
      <c r="Z55" s="4" t="str">
        <f t="shared" si="5"/>
        <v>&gt;=0</v>
      </c>
      <c r="AA55" s="3" t="s">
        <v>0</v>
      </c>
      <c r="AB55" s="3" t="s">
        <v>0</v>
      </c>
      <c r="AD55" s="15" t="str">
        <f ca="1">"Requirement: "&amp;$Q$6&amp;" answer of ""Yes"""</f>
        <v>Requirement: E6 answer of "Yes"</v>
      </c>
    </row>
    <row r="56" spans="1:30" ht="18.75" customHeight="1" x14ac:dyDescent="0.25">
      <c r="A56" s="22"/>
      <c r="B56" s="21">
        <f t="shared" si="7"/>
        <v>2036</v>
      </c>
      <c r="C56" s="20" t="s">
        <v>47</v>
      </c>
      <c r="D56" s="18"/>
      <c r="E56" s="19"/>
      <c r="F56" s="19"/>
      <c r="G56" s="32"/>
      <c r="H56" s="17"/>
      <c r="O56" s="7" t="s">
        <v>3</v>
      </c>
      <c r="Q56" s="6" t="str">
        <f t="shared" ca="1" si="0"/>
        <v>E56</v>
      </c>
      <c r="R56" s="3" t="str">
        <f t="shared" si="1"/>
        <v>3d</v>
      </c>
      <c r="S56" s="6" t="str">
        <f t="shared" ca="1" si="2"/>
        <v>3c. DR Additional Pricing</v>
      </c>
      <c r="T56" s="3" t="s">
        <v>2</v>
      </c>
      <c r="U56" s="3" t="str">
        <f t="shared" si="3"/>
        <v>winter_2036_day_capacity</v>
      </c>
      <c r="V56" s="3">
        <v>1</v>
      </c>
      <c r="W56" s="5" t="str">
        <f t="shared" ca="1" si="4"/>
        <v>3d_E56_winter_2036_day_capacity_1</v>
      </c>
      <c r="X56" s="3" t="s">
        <v>1</v>
      </c>
      <c r="Z56" s="4" t="str">
        <f t="shared" si="5"/>
        <v>&gt;=0</v>
      </c>
      <c r="AA56" s="3" t="s">
        <v>0</v>
      </c>
      <c r="AB56" s="3" t="s">
        <v>0</v>
      </c>
      <c r="AD56" s="15" t="str">
        <f ca="1">"Requirement: "&amp;$Q$6&amp;" answer of ""Yes"""</f>
        <v>Requirement: E6 answer of "Yes"</v>
      </c>
    </row>
    <row r="57" spans="1:30" ht="18.75" customHeight="1" x14ac:dyDescent="0.25">
      <c r="A57" s="22"/>
      <c r="B57" s="21">
        <f t="shared" si="7"/>
        <v>2037</v>
      </c>
      <c r="C57" s="20" t="s">
        <v>47</v>
      </c>
      <c r="D57" s="18"/>
      <c r="E57" s="19"/>
      <c r="F57" s="19"/>
      <c r="G57" s="32"/>
      <c r="H57" s="17"/>
      <c r="M57" s="16"/>
      <c r="O57" s="7" t="s">
        <v>3</v>
      </c>
      <c r="Q57" s="6" t="str">
        <f t="shared" ca="1" si="0"/>
        <v>E57</v>
      </c>
      <c r="R57" s="3" t="str">
        <f t="shared" si="1"/>
        <v>3d</v>
      </c>
      <c r="S57" s="6" t="str">
        <f t="shared" ca="1" si="2"/>
        <v>3c. DR Additional Pricing</v>
      </c>
      <c r="T57" s="3" t="s">
        <v>2</v>
      </c>
      <c r="U57" s="3" t="str">
        <f t="shared" si="3"/>
        <v>winter_2037_day_capacity</v>
      </c>
      <c r="V57" s="3">
        <v>1</v>
      </c>
      <c r="W57" s="5" t="str">
        <f t="shared" ca="1" si="4"/>
        <v>3d_E57_winter_2037_day_capacity_1</v>
      </c>
      <c r="X57" s="3" t="s">
        <v>1</v>
      </c>
      <c r="Z57" s="4" t="str">
        <f t="shared" si="5"/>
        <v>&gt;=0</v>
      </c>
      <c r="AA57" s="3" t="s">
        <v>0</v>
      </c>
      <c r="AB57" s="3" t="s">
        <v>0</v>
      </c>
    </row>
    <row r="58" spans="1:30" x14ac:dyDescent="0.25">
      <c r="A58" s="22"/>
      <c r="B58" s="21"/>
      <c r="C58" s="20"/>
      <c r="D58" s="18"/>
      <c r="E58" s="32"/>
      <c r="F58" s="32"/>
      <c r="G58" s="32"/>
      <c r="H58" s="17"/>
      <c r="M58" s="16"/>
      <c r="O58" s="7" t="s">
        <v>3</v>
      </c>
      <c r="Q58" s="6" t="str">
        <f t="shared" ref="Q58:Q63" ca="1" si="8">SUBSTITUTE(CELL("address",F43),"$","")</f>
        <v>F43</v>
      </c>
      <c r="R58" s="3" t="str">
        <f t="shared" si="1"/>
        <v>3d</v>
      </c>
      <c r="S58" s="6" t="str">
        <f t="shared" ca="1" si="2"/>
        <v>3c. DR Additional Pricing</v>
      </c>
      <c r="T58" s="3" t="s">
        <v>2</v>
      </c>
      <c r="U58" s="3" t="str">
        <f t="shared" ref="U58:U63" si="9">"winter_"&amp;B43&amp;"_1hour_capacity"</f>
        <v>winter_2023_1hour_capacity</v>
      </c>
      <c r="V58" s="3">
        <v>1</v>
      </c>
      <c r="W58" s="5" t="str">
        <f t="shared" ca="1" si="4"/>
        <v>3d_F43_winter_2023_1hour_capacity_1</v>
      </c>
      <c r="X58" s="3" t="s">
        <v>1</v>
      </c>
      <c r="Z58" s="4" t="str">
        <f t="shared" si="5"/>
        <v>&gt;=0</v>
      </c>
      <c r="AA58" s="3" t="s">
        <v>0</v>
      </c>
      <c r="AB58" s="3" t="s">
        <v>0</v>
      </c>
    </row>
    <row r="59" spans="1:30" ht="4.5" customHeight="1" x14ac:dyDescent="0.25">
      <c r="A59" s="22"/>
      <c r="B59" s="21"/>
      <c r="C59" s="20"/>
      <c r="D59" s="18"/>
      <c r="E59" s="32"/>
      <c r="F59" s="32"/>
      <c r="G59" s="32"/>
      <c r="H59" s="17"/>
      <c r="M59" s="16"/>
      <c r="O59" s="7" t="s">
        <v>3</v>
      </c>
      <c r="Q59" s="6" t="str">
        <f t="shared" ca="1" si="8"/>
        <v>F44</v>
      </c>
      <c r="R59" s="3" t="str">
        <f t="shared" si="1"/>
        <v>3d</v>
      </c>
      <c r="S59" s="6" t="str">
        <f t="shared" ca="1" si="2"/>
        <v>3c. DR Additional Pricing</v>
      </c>
      <c r="T59" s="3" t="s">
        <v>2</v>
      </c>
      <c r="U59" s="3" t="str">
        <f t="shared" si="9"/>
        <v>winter_2024_1hour_capacity</v>
      </c>
      <c r="V59" s="3">
        <v>1</v>
      </c>
      <c r="W59" s="5" t="str">
        <f t="shared" ca="1" si="4"/>
        <v>3d_F44_winter_2024_1hour_capacity_1</v>
      </c>
      <c r="X59" s="3" t="s">
        <v>1</v>
      </c>
      <c r="Z59" s="4" t="str">
        <f t="shared" si="5"/>
        <v>&gt;=0</v>
      </c>
      <c r="AA59" s="3" t="s">
        <v>0</v>
      </c>
      <c r="AB59" s="3" t="s">
        <v>0</v>
      </c>
    </row>
    <row r="60" spans="1:30" ht="4.5" customHeight="1" x14ac:dyDescent="0.25">
      <c r="A60" s="22"/>
      <c r="B60" s="21"/>
      <c r="C60" s="20"/>
      <c r="D60" s="18"/>
      <c r="E60" s="32"/>
      <c r="F60" s="32"/>
      <c r="G60" s="32"/>
      <c r="H60" s="17"/>
      <c r="M60" s="16"/>
      <c r="O60" s="7" t="s">
        <v>3</v>
      </c>
      <c r="Q60" s="6" t="str">
        <f t="shared" ca="1" si="8"/>
        <v>F45</v>
      </c>
      <c r="R60" s="3" t="str">
        <f t="shared" si="1"/>
        <v>3d</v>
      </c>
      <c r="S60" s="6" t="str">
        <f t="shared" ca="1" si="2"/>
        <v>3c. DR Additional Pricing</v>
      </c>
      <c r="T60" s="3" t="s">
        <v>2</v>
      </c>
      <c r="U60" s="3" t="str">
        <f t="shared" si="9"/>
        <v>winter_2025_1hour_capacity</v>
      </c>
      <c r="V60" s="3">
        <v>1</v>
      </c>
      <c r="W60" s="5" t="str">
        <f t="shared" ca="1" si="4"/>
        <v>3d_F45_winter_2025_1hour_capacity_1</v>
      </c>
      <c r="X60" s="3" t="s">
        <v>1</v>
      </c>
      <c r="Z60" s="4" t="str">
        <f t="shared" si="5"/>
        <v>&gt;=0</v>
      </c>
      <c r="AA60" s="3" t="s">
        <v>0</v>
      </c>
      <c r="AB60" s="3" t="s">
        <v>0</v>
      </c>
    </row>
    <row r="61" spans="1:30" ht="4.5" customHeight="1" x14ac:dyDescent="0.25">
      <c r="A61" s="22"/>
      <c r="B61" s="21"/>
      <c r="C61" s="20"/>
      <c r="D61" s="18"/>
      <c r="E61" s="32"/>
      <c r="F61" s="32"/>
      <c r="G61" s="32"/>
      <c r="H61" s="17"/>
      <c r="J61" s="45" t="s">
        <v>46</v>
      </c>
      <c r="K61" s="45"/>
      <c r="L61" s="45"/>
      <c r="M61" s="16"/>
      <c r="O61" s="7" t="s">
        <v>3</v>
      </c>
      <c r="Q61" s="6" t="str">
        <f t="shared" ca="1" si="8"/>
        <v>F46</v>
      </c>
      <c r="R61" s="3" t="str">
        <f t="shared" si="1"/>
        <v>3d</v>
      </c>
      <c r="S61" s="6" t="str">
        <f t="shared" ca="1" si="2"/>
        <v>3c. DR Additional Pricing</v>
      </c>
      <c r="T61" s="3" t="s">
        <v>2</v>
      </c>
      <c r="U61" s="3" t="str">
        <f t="shared" si="9"/>
        <v>winter_2026_1hour_capacity</v>
      </c>
      <c r="V61" s="3">
        <v>1</v>
      </c>
      <c r="W61" s="5" t="str">
        <f t="shared" ca="1" si="4"/>
        <v>3d_F46_winter_2026_1hour_capacity_1</v>
      </c>
      <c r="X61" s="3" t="s">
        <v>1</v>
      </c>
      <c r="Z61" s="4" t="str">
        <f t="shared" si="5"/>
        <v>&gt;=0</v>
      </c>
      <c r="AA61" s="3" t="s">
        <v>0</v>
      </c>
      <c r="AB61" s="3" t="s">
        <v>0</v>
      </c>
    </row>
    <row r="62" spans="1:30" ht="4.5" customHeight="1" x14ac:dyDescent="0.25">
      <c r="A62" s="22"/>
      <c r="B62" s="21"/>
      <c r="C62" s="20"/>
      <c r="D62" s="18"/>
      <c r="E62" s="32"/>
      <c r="F62" s="32"/>
      <c r="G62" s="32"/>
      <c r="H62" s="17"/>
      <c r="M62" s="16"/>
      <c r="O62" s="7" t="s">
        <v>3</v>
      </c>
      <c r="Q62" s="6" t="str">
        <f t="shared" ca="1" si="8"/>
        <v>F47</v>
      </c>
      <c r="R62" s="3" t="str">
        <f t="shared" si="1"/>
        <v>3d</v>
      </c>
      <c r="S62" s="6" t="str">
        <f t="shared" ca="1" si="2"/>
        <v>3c. DR Additional Pricing</v>
      </c>
      <c r="T62" s="3" t="s">
        <v>2</v>
      </c>
      <c r="U62" s="3" t="str">
        <f t="shared" si="9"/>
        <v>winter_2027_1hour_capacity</v>
      </c>
      <c r="V62" s="3">
        <v>1</v>
      </c>
      <c r="W62" s="5" t="str">
        <f t="shared" ca="1" si="4"/>
        <v>3d_F47_winter_2027_1hour_capacity_1</v>
      </c>
      <c r="X62" s="3" t="s">
        <v>1</v>
      </c>
      <c r="Z62" s="4" t="str">
        <f t="shared" si="5"/>
        <v>&gt;=0</v>
      </c>
      <c r="AA62" s="3" t="s">
        <v>0</v>
      </c>
      <c r="AB62" s="3" t="s">
        <v>0</v>
      </c>
    </row>
    <row r="63" spans="1:30" ht="4.5" customHeight="1" x14ac:dyDescent="0.25">
      <c r="A63" s="22"/>
      <c r="B63" s="21"/>
      <c r="C63" s="20"/>
      <c r="D63" s="18"/>
      <c r="E63" s="32"/>
      <c r="F63" s="32"/>
      <c r="G63" s="32"/>
      <c r="H63" s="17"/>
      <c r="M63" s="16"/>
      <c r="O63" s="7" t="s">
        <v>3</v>
      </c>
      <c r="Q63" s="6" t="str">
        <f t="shared" ca="1" si="8"/>
        <v>F48</v>
      </c>
      <c r="R63" s="3" t="str">
        <f t="shared" si="1"/>
        <v>3d</v>
      </c>
      <c r="S63" s="6" t="str">
        <f t="shared" ca="1" si="2"/>
        <v>3c. DR Additional Pricing</v>
      </c>
      <c r="T63" s="3" t="s">
        <v>2</v>
      </c>
      <c r="U63" s="3" t="str">
        <f t="shared" si="9"/>
        <v>winter_2028_1hour_capacity</v>
      </c>
      <c r="V63" s="3">
        <v>1</v>
      </c>
      <c r="W63" s="5" t="str">
        <f t="shared" ca="1" si="4"/>
        <v>3d_F48_winter_2028_1hour_capacity_1</v>
      </c>
      <c r="X63" s="3" t="s">
        <v>1</v>
      </c>
      <c r="Z63" s="4" t="str">
        <f t="shared" si="5"/>
        <v>&gt;=0</v>
      </c>
      <c r="AA63" s="3" t="s">
        <v>0</v>
      </c>
      <c r="AB63" s="3" t="s">
        <v>0</v>
      </c>
    </row>
    <row r="64" spans="1:30" ht="3" customHeight="1" x14ac:dyDescent="0.25">
      <c r="A64" s="22"/>
      <c r="B64" s="21"/>
      <c r="C64" s="20"/>
      <c r="D64" s="18"/>
      <c r="E64" s="32"/>
      <c r="F64" s="32"/>
      <c r="G64" s="32"/>
      <c r="H64" s="17"/>
      <c r="M64" s="16"/>
      <c r="O64" s="7"/>
      <c r="Q64" s="6"/>
      <c r="S64" s="6"/>
      <c r="U64" s="23"/>
      <c r="W64" s="5"/>
      <c r="X64" s="3"/>
    </row>
    <row r="65" spans="1:66" x14ac:dyDescent="0.25">
      <c r="A65" s="54"/>
      <c r="B65" s="53" t="s">
        <v>53</v>
      </c>
      <c r="C65" s="18"/>
      <c r="D65" s="18"/>
      <c r="E65" s="52"/>
      <c r="F65" s="52"/>
      <c r="G65" s="32"/>
      <c r="H65" s="17"/>
      <c r="O65" s="1" t="s">
        <v>3</v>
      </c>
    </row>
    <row r="66" spans="1:66" ht="18.75" customHeight="1" x14ac:dyDescent="0.25">
      <c r="A66" s="22"/>
      <c r="B66" s="21">
        <v>2023</v>
      </c>
      <c r="C66" s="20" t="s">
        <v>47</v>
      </c>
      <c r="D66" s="18"/>
      <c r="E66" s="19"/>
      <c r="F66" s="19"/>
      <c r="G66" s="32"/>
      <c r="H66" s="17"/>
      <c r="M66" s="16"/>
      <c r="O66" s="7" t="s">
        <v>3</v>
      </c>
      <c r="Q66" s="6" t="str">
        <f t="shared" ref="Q66:Q80" ca="1" si="10">SUBSTITUTE(CELL("address",E66),"$","")</f>
        <v>E66</v>
      </c>
      <c r="R66" s="3" t="str">
        <f t="shared" ref="R66:R86" si="11">$R$6</f>
        <v>3d</v>
      </c>
      <c r="S66" s="6" t="str">
        <f t="shared" ref="S66:S86" ca="1" si="12">MID(CELL("filename",R66),FIND("]",CELL("filename",R66))+1,256)</f>
        <v>3c. DR Additional Pricing</v>
      </c>
      <c r="T66" s="3" t="s">
        <v>2</v>
      </c>
      <c r="U66" s="3" t="str">
        <f t="shared" ref="U66:U71" si="13">"Summer"&amp;"_"&amp;B66&amp;"_"&amp;"Day"&amp;"_"&amp;"capacity"</f>
        <v>Summer_2023_Day_capacity</v>
      </c>
      <c r="V66" s="3">
        <v>1</v>
      </c>
      <c r="W66" s="5" t="str">
        <f t="shared" ref="W66:W86" ca="1" si="14">R66&amp;"_"&amp;Q66&amp;"_"&amp;U66&amp;"_"&amp;V66</f>
        <v>3d_E66_Summer_2023_Day_capacity_1</v>
      </c>
      <c r="X66" s="3" t="s">
        <v>1</v>
      </c>
      <c r="Z66" s="4" t="str">
        <f t="shared" ref="Z66:Z86" si="15">"&gt;=0"</f>
        <v>&gt;=0</v>
      </c>
      <c r="AA66" s="3" t="s">
        <v>0</v>
      </c>
      <c r="AB66" s="3" t="s">
        <v>0</v>
      </c>
      <c r="AD66" s="15" t="str">
        <f ca="1">"Requirement: "&amp;$Q$6&amp;" answer of ""Yes"""</f>
        <v>Requirement: E6 answer of "Yes"</v>
      </c>
    </row>
    <row r="67" spans="1:66" ht="18.75" customHeight="1" x14ac:dyDescent="0.25">
      <c r="A67" s="22"/>
      <c r="B67" s="21">
        <v>2024</v>
      </c>
      <c r="C67" s="20" t="s">
        <v>47</v>
      </c>
      <c r="D67" s="18"/>
      <c r="E67" s="19"/>
      <c r="F67" s="19"/>
      <c r="G67" s="32"/>
      <c r="H67" s="17"/>
      <c r="O67" s="7" t="s">
        <v>3</v>
      </c>
      <c r="Q67" s="6" t="str">
        <f t="shared" ca="1" si="10"/>
        <v>E67</v>
      </c>
      <c r="R67" s="3" t="str">
        <f t="shared" si="11"/>
        <v>3d</v>
      </c>
      <c r="S67" s="6" t="str">
        <f t="shared" ca="1" si="12"/>
        <v>3c. DR Additional Pricing</v>
      </c>
      <c r="T67" s="3" t="s">
        <v>2</v>
      </c>
      <c r="U67" s="3" t="str">
        <f t="shared" si="13"/>
        <v>Summer_2024_Day_capacity</v>
      </c>
      <c r="V67" s="3">
        <v>1</v>
      </c>
      <c r="W67" s="5" t="str">
        <f t="shared" ca="1" si="14"/>
        <v>3d_E67_Summer_2024_Day_capacity_1</v>
      </c>
      <c r="X67" s="3" t="s">
        <v>1</v>
      </c>
      <c r="Z67" s="4" t="str">
        <f t="shared" si="15"/>
        <v>&gt;=0</v>
      </c>
      <c r="AA67" s="3" t="s">
        <v>0</v>
      </c>
      <c r="AB67" s="3" t="s">
        <v>0</v>
      </c>
      <c r="AD67" s="15" t="str">
        <f ca="1">"Requirement: "&amp;$Q$6&amp;" answer of ""Yes"""</f>
        <v>Requirement: E6 answer of "Yes"</v>
      </c>
    </row>
    <row r="68" spans="1:66" ht="18.75" customHeight="1" x14ac:dyDescent="0.25">
      <c r="A68" s="22"/>
      <c r="B68" s="21">
        <v>2025</v>
      </c>
      <c r="C68" s="20" t="s">
        <v>47</v>
      </c>
      <c r="D68" s="18"/>
      <c r="E68" s="19"/>
      <c r="F68" s="19"/>
      <c r="G68" s="32"/>
      <c r="H68" s="17"/>
      <c r="O68" s="7" t="s">
        <v>3</v>
      </c>
      <c r="Q68" s="6" t="str">
        <f t="shared" ca="1" si="10"/>
        <v>E68</v>
      </c>
      <c r="R68" s="3" t="str">
        <f t="shared" si="11"/>
        <v>3d</v>
      </c>
      <c r="S68" s="6" t="str">
        <f t="shared" ca="1" si="12"/>
        <v>3c. DR Additional Pricing</v>
      </c>
      <c r="T68" s="3" t="s">
        <v>2</v>
      </c>
      <c r="U68" s="3" t="str">
        <f t="shared" si="13"/>
        <v>Summer_2025_Day_capacity</v>
      </c>
      <c r="V68" s="3">
        <v>1</v>
      </c>
      <c r="W68" s="5" t="str">
        <f t="shared" ca="1" si="14"/>
        <v>3d_E68_Summer_2025_Day_capacity_1</v>
      </c>
      <c r="X68" s="3" t="s">
        <v>1</v>
      </c>
      <c r="Z68" s="4" t="str">
        <f t="shared" si="15"/>
        <v>&gt;=0</v>
      </c>
      <c r="AA68" s="3" t="s">
        <v>0</v>
      </c>
      <c r="AB68" s="3" t="s">
        <v>0</v>
      </c>
      <c r="AD68" s="15" t="str">
        <f ca="1">"Requirement: "&amp;$Q$6&amp;" answer of ""Yes"""</f>
        <v>Requirement: E6 answer of "Yes"</v>
      </c>
    </row>
    <row r="69" spans="1:66" ht="18.75" customHeight="1" x14ac:dyDescent="0.25">
      <c r="A69" s="22"/>
      <c r="B69" s="21">
        <v>2026</v>
      </c>
      <c r="C69" s="20" t="s">
        <v>47</v>
      </c>
      <c r="D69" s="18"/>
      <c r="E69" s="19"/>
      <c r="F69" s="19"/>
      <c r="G69" s="32"/>
      <c r="H69" s="17"/>
      <c r="O69" s="7" t="s">
        <v>3</v>
      </c>
      <c r="Q69" s="6" t="str">
        <f t="shared" ca="1" si="10"/>
        <v>E69</v>
      </c>
      <c r="R69" s="3" t="str">
        <f t="shared" si="11"/>
        <v>3d</v>
      </c>
      <c r="S69" s="6" t="str">
        <f t="shared" ca="1" si="12"/>
        <v>3c. DR Additional Pricing</v>
      </c>
      <c r="T69" s="3" t="s">
        <v>2</v>
      </c>
      <c r="U69" s="3" t="str">
        <f t="shared" si="13"/>
        <v>Summer_2026_Day_capacity</v>
      </c>
      <c r="V69" s="3">
        <v>1</v>
      </c>
      <c r="W69" s="5" t="str">
        <f t="shared" ca="1" si="14"/>
        <v>3d_E69_Summer_2026_Day_capacity_1</v>
      </c>
      <c r="X69" s="3" t="s">
        <v>1</v>
      </c>
      <c r="Z69" s="4" t="str">
        <f t="shared" si="15"/>
        <v>&gt;=0</v>
      </c>
      <c r="AA69" s="3" t="s">
        <v>0</v>
      </c>
      <c r="AB69" s="3" t="s">
        <v>0</v>
      </c>
      <c r="AD69" s="15" t="str">
        <f ca="1">"Requirement: "&amp;$Q$6&amp;" answer of ""Yes"""</f>
        <v>Requirement: E6 answer of "Yes"</v>
      </c>
    </row>
    <row r="70" spans="1:66" ht="18.75" customHeight="1" x14ac:dyDescent="0.25">
      <c r="A70" s="22"/>
      <c r="B70" s="21">
        <v>2027</v>
      </c>
      <c r="C70" s="20" t="s">
        <v>47</v>
      </c>
      <c r="D70" s="18"/>
      <c r="E70" s="19"/>
      <c r="F70" s="19"/>
      <c r="G70" s="32"/>
      <c r="H70" s="17"/>
      <c r="O70" s="7" t="s">
        <v>3</v>
      </c>
      <c r="Q70" s="6" t="str">
        <f t="shared" ca="1" si="10"/>
        <v>E70</v>
      </c>
      <c r="R70" s="3" t="str">
        <f t="shared" si="11"/>
        <v>3d</v>
      </c>
      <c r="S70" s="6" t="str">
        <f t="shared" ca="1" si="12"/>
        <v>3c. DR Additional Pricing</v>
      </c>
      <c r="T70" s="3" t="s">
        <v>2</v>
      </c>
      <c r="U70" s="3" t="str">
        <f t="shared" si="13"/>
        <v>Summer_2027_Day_capacity</v>
      </c>
      <c r="V70" s="3">
        <v>1</v>
      </c>
      <c r="W70" s="5" t="str">
        <f t="shared" ca="1" si="14"/>
        <v>3d_E70_Summer_2027_Day_capacity_1</v>
      </c>
      <c r="X70" s="3" t="s">
        <v>1</v>
      </c>
      <c r="Z70" s="4" t="str">
        <f t="shared" si="15"/>
        <v>&gt;=0</v>
      </c>
      <c r="AA70" s="3" t="s">
        <v>0</v>
      </c>
      <c r="AB70" s="3" t="s">
        <v>0</v>
      </c>
      <c r="AD70" s="15" t="str">
        <f ca="1">"Requirement: "&amp;$Q$6&amp;" answer of ""Yes"""</f>
        <v>Requirement: E6 answer of "Yes"</v>
      </c>
    </row>
    <row r="71" spans="1:66" ht="18.75" customHeight="1" x14ac:dyDescent="0.25">
      <c r="A71" s="22"/>
      <c r="B71" s="21">
        <v>2028</v>
      </c>
      <c r="C71" s="20" t="s">
        <v>47</v>
      </c>
      <c r="D71" s="18"/>
      <c r="E71" s="19"/>
      <c r="F71" s="19"/>
      <c r="G71" s="32"/>
      <c r="H71" s="17"/>
      <c r="M71" s="16"/>
      <c r="O71" s="7" t="s">
        <v>3</v>
      </c>
      <c r="Q71" s="6" t="str">
        <f t="shared" ca="1" si="10"/>
        <v>E71</v>
      </c>
      <c r="R71" s="3" t="str">
        <f t="shared" si="11"/>
        <v>3d</v>
      </c>
      <c r="S71" s="6" t="str">
        <f t="shared" ca="1" si="12"/>
        <v>3c. DR Additional Pricing</v>
      </c>
      <c r="T71" s="3" t="s">
        <v>2</v>
      </c>
      <c r="U71" s="3" t="str">
        <f t="shared" si="13"/>
        <v>Summer_2028_Day_capacity</v>
      </c>
      <c r="V71" s="3">
        <v>1</v>
      </c>
      <c r="W71" s="5" t="str">
        <f t="shared" ca="1" si="14"/>
        <v>3d_E71_Summer_2028_Day_capacity_1</v>
      </c>
      <c r="X71" s="3" t="s">
        <v>1</v>
      </c>
      <c r="Z71" s="4" t="str">
        <f t="shared" si="15"/>
        <v>&gt;=0</v>
      </c>
      <c r="AA71" s="3" t="s">
        <v>0</v>
      </c>
      <c r="AB71" s="3" t="s">
        <v>0</v>
      </c>
      <c r="BN71" s="3"/>
    </row>
    <row r="72" spans="1:66" ht="18.75" customHeight="1" x14ac:dyDescent="0.25">
      <c r="A72" s="22"/>
      <c r="B72" s="21">
        <f>B71+1</f>
        <v>2029</v>
      </c>
      <c r="C72" s="20" t="s">
        <v>47</v>
      </c>
      <c r="D72" s="18"/>
      <c r="E72" s="19"/>
      <c r="F72" s="19"/>
      <c r="G72" s="32"/>
      <c r="H72" s="17"/>
      <c r="M72" s="16"/>
      <c r="O72" s="7" t="s">
        <v>3</v>
      </c>
      <c r="Q72" s="6" t="str">
        <f t="shared" ca="1" si="10"/>
        <v>E72</v>
      </c>
      <c r="R72" s="3" t="str">
        <f t="shared" si="11"/>
        <v>3d</v>
      </c>
      <c r="S72" s="6" t="str">
        <f t="shared" ca="1" si="12"/>
        <v>3c. DR Additional Pricing</v>
      </c>
      <c r="T72" s="3" t="s">
        <v>2</v>
      </c>
      <c r="U72" s="3" t="str">
        <f t="shared" ref="U72:U80" si="16">"winter_"&amp;B72&amp;"_day_capacity"</f>
        <v>winter_2029_day_capacity</v>
      </c>
      <c r="V72" s="3">
        <v>1</v>
      </c>
      <c r="W72" s="5" t="str">
        <f t="shared" ca="1" si="14"/>
        <v>3d_E72_winter_2029_day_capacity_1</v>
      </c>
      <c r="X72" s="3" t="s">
        <v>1</v>
      </c>
      <c r="Z72" s="4" t="str">
        <f t="shared" si="15"/>
        <v>&gt;=0</v>
      </c>
      <c r="AA72" s="3" t="s">
        <v>0</v>
      </c>
      <c r="AB72" s="3" t="s">
        <v>0</v>
      </c>
      <c r="AD72" s="15" t="str">
        <f ca="1">"Requirement: "&amp;$Q$6&amp;" answer of ""Yes"""</f>
        <v>Requirement: E6 answer of "Yes"</v>
      </c>
    </row>
    <row r="73" spans="1:66" ht="18.75" customHeight="1" x14ac:dyDescent="0.25">
      <c r="A73" s="22"/>
      <c r="B73" s="21">
        <f t="shared" ref="B73:B80" si="17">B72+1</f>
        <v>2030</v>
      </c>
      <c r="C73" s="20" t="s">
        <v>47</v>
      </c>
      <c r="D73" s="18"/>
      <c r="E73" s="19"/>
      <c r="F73" s="19"/>
      <c r="G73" s="32"/>
      <c r="H73" s="17"/>
      <c r="O73" s="7" t="s">
        <v>3</v>
      </c>
      <c r="Q73" s="6" t="str">
        <f t="shared" ca="1" si="10"/>
        <v>E73</v>
      </c>
      <c r="R73" s="3" t="str">
        <f t="shared" si="11"/>
        <v>3d</v>
      </c>
      <c r="S73" s="6" t="str">
        <f t="shared" ca="1" si="12"/>
        <v>3c. DR Additional Pricing</v>
      </c>
      <c r="T73" s="3" t="s">
        <v>2</v>
      </c>
      <c r="U73" s="3" t="str">
        <f t="shared" si="16"/>
        <v>winter_2030_day_capacity</v>
      </c>
      <c r="V73" s="3">
        <v>1</v>
      </c>
      <c r="W73" s="5" t="str">
        <f t="shared" ca="1" si="14"/>
        <v>3d_E73_winter_2030_day_capacity_1</v>
      </c>
      <c r="X73" s="3" t="s">
        <v>1</v>
      </c>
      <c r="Z73" s="4" t="str">
        <f t="shared" si="15"/>
        <v>&gt;=0</v>
      </c>
      <c r="AA73" s="3" t="s">
        <v>0</v>
      </c>
      <c r="AB73" s="3" t="s">
        <v>0</v>
      </c>
      <c r="AD73" s="15" t="str">
        <f ca="1">"Requirement: "&amp;$Q$6&amp;" answer of ""Yes"""</f>
        <v>Requirement: E6 answer of "Yes"</v>
      </c>
    </row>
    <row r="74" spans="1:66" ht="18.75" customHeight="1" x14ac:dyDescent="0.25">
      <c r="A74" s="22"/>
      <c r="B74" s="21">
        <f t="shared" si="17"/>
        <v>2031</v>
      </c>
      <c r="C74" s="20" t="s">
        <v>47</v>
      </c>
      <c r="D74" s="18"/>
      <c r="E74" s="19"/>
      <c r="F74" s="19"/>
      <c r="G74" s="32"/>
      <c r="H74" s="17"/>
      <c r="O74" s="7" t="s">
        <v>3</v>
      </c>
      <c r="Q74" s="6" t="str">
        <f t="shared" ca="1" si="10"/>
        <v>E74</v>
      </c>
      <c r="R74" s="3" t="str">
        <f t="shared" si="11"/>
        <v>3d</v>
      </c>
      <c r="S74" s="6" t="str">
        <f t="shared" ca="1" si="12"/>
        <v>3c. DR Additional Pricing</v>
      </c>
      <c r="T74" s="3" t="s">
        <v>2</v>
      </c>
      <c r="U74" s="3" t="str">
        <f t="shared" si="16"/>
        <v>winter_2031_day_capacity</v>
      </c>
      <c r="V74" s="3">
        <v>1</v>
      </c>
      <c r="W74" s="5" t="str">
        <f t="shared" ca="1" si="14"/>
        <v>3d_E74_winter_2031_day_capacity_1</v>
      </c>
      <c r="X74" s="3" t="s">
        <v>1</v>
      </c>
      <c r="Z74" s="4" t="str">
        <f t="shared" si="15"/>
        <v>&gt;=0</v>
      </c>
      <c r="AA74" s="3" t="s">
        <v>0</v>
      </c>
      <c r="AB74" s="3" t="s">
        <v>0</v>
      </c>
      <c r="AD74" s="15" t="str">
        <f ca="1">"Requirement: "&amp;$Q$6&amp;" answer of ""Yes"""</f>
        <v>Requirement: E6 answer of "Yes"</v>
      </c>
    </row>
    <row r="75" spans="1:66" ht="18.75" customHeight="1" x14ac:dyDescent="0.25">
      <c r="A75" s="22"/>
      <c r="B75" s="21">
        <f t="shared" si="17"/>
        <v>2032</v>
      </c>
      <c r="C75" s="20" t="s">
        <v>47</v>
      </c>
      <c r="D75" s="18"/>
      <c r="E75" s="19"/>
      <c r="F75" s="19"/>
      <c r="G75" s="32"/>
      <c r="H75" s="17"/>
      <c r="O75" s="7" t="s">
        <v>3</v>
      </c>
      <c r="Q75" s="6" t="str">
        <f t="shared" ca="1" si="10"/>
        <v>E75</v>
      </c>
      <c r="R75" s="3" t="str">
        <f t="shared" si="11"/>
        <v>3d</v>
      </c>
      <c r="S75" s="6" t="str">
        <f t="shared" ca="1" si="12"/>
        <v>3c. DR Additional Pricing</v>
      </c>
      <c r="T75" s="3" t="s">
        <v>2</v>
      </c>
      <c r="U75" s="3" t="str">
        <f t="shared" si="16"/>
        <v>winter_2032_day_capacity</v>
      </c>
      <c r="V75" s="3">
        <v>1</v>
      </c>
      <c r="W75" s="5" t="str">
        <f t="shared" ca="1" si="14"/>
        <v>3d_E75_winter_2032_day_capacity_1</v>
      </c>
      <c r="X75" s="3" t="s">
        <v>1</v>
      </c>
      <c r="Z75" s="4" t="str">
        <f t="shared" si="15"/>
        <v>&gt;=0</v>
      </c>
      <c r="AA75" s="3" t="s">
        <v>0</v>
      </c>
      <c r="AB75" s="3" t="s">
        <v>0</v>
      </c>
      <c r="AD75" s="15" t="str">
        <f ca="1">"Requirement: "&amp;$Q$6&amp;" answer of ""Yes"""</f>
        <v>Requirement: E6 answer of "Yes"</v>
      </c>
    </row>
    <row r="76" spans="1:66" ht="18.75" customHeight="1" x14ac:dyDescent="0.25">
      <c r="A76" s="22"/>
      <c r="B76" s="21">
        <f t="shared" si="17"/>
        <v>2033</v>
      </c>
      <c r="C76" s="20" t="s">
        <v>47</v>
      </c>
      <c r="D76" s="18"/>
      <c r="E76" s="19"/>
      <c r="F76" s="19"/>
      <c r="G76" s="32"/>
      <c r="H76" s="17"/>
      <c r="O76" s="7" t="s">
        <v>3</v>
      </c>
      <c r="Q76" s="6" t="str">
        <f t="shared" ca="1" si="10"/>
        <v>E76</v>
      </c>
      <c r="R76" s="3" t="str">
        <f t="shared" si="11"/>
        <v>3d</v>
      </c>
      <c r="S76" s="6" t="str">
        <f t="shared" ca="1" si="12"/>
        <v>3c. DR Additional Pricing</v>
      </c>
      <c r="T76" s="3" t="s">
        <v>2</v>
      </c>
      <c r="U76" s="3" t="str">
        <f t="shared" si="16"/>
        <v>winter_2033_day_capacity</v>
      </c>
      <c r="V76" s="3">
        <v>1</v>
      </c>
      <c r="W76" s="5" t="str">
        <f t="shared" ca="1" si="14"/>
        <v>3d_E76_winter_2033_day_capacity_1</v>
      </c>
      <c r="X76" s="3" t="s">
        <v>1</v>
      </c>
      <c r="Z76" s="4" t="str">
        <f t="shared" si="15"/>
        <v>&gt;=0</v>
      </c>
      <c r="AA76" s="3" t="s">
        <v>0</v>
      </c>
      <c r="AB76" s="3" t="s">
        <v>0</v>
      </c>
      <c r="AD76" s="15" t="str">
        <f ca="1">"Requirement: "&amp;$Q$6&amp;" answer of ""Yes"""</f>
        <v>Requirement: E6 answer of "Yes"</v>
      </c>
    </row>
    <row r="77" spans="1:66" ht="18.75" customHeight="1" x14ac:dyDescent="0.25">
      <c r="A77" s="22"/>
      <c r="B77" s="21">
        <f t="shared" si="17"/>
        <v>2034</v>
      </c>
      <c r="C77" s="20" t="s">
        <v>47</v>
      </c>
      <c r="D77" s="18"/>
      <c r="E77" s="19"/>
      <c r="F77" s="19"/>
      <c r="G77" s="32"/>
      <c r="H77" s="17"/>
      <c r="M77" s="16"/>
      <c r="O77" s="7" t="s">
        <v>3</v>
      </c>
      <c r="Q77" s="6" t="str">
        <f t="shared" ca="1" si="10"/>
        <v>E77</v>
      </c>
      <c r="R77" s="3" t="str">
        <f t="shared" si="11"/>
        <v>3d</v>
      </c>
      <c r="S77" s="6" t="str">
        <f t="shared" ca="1" si="12"/>
        <v>3c. DR Additional Pricing</v>
      </c>
      <c r="T77" s="3" t="s">
        <v>2</v>
      </c>
      <c r="U77" s="3" t="str">
        <f t="shared" si="16"/>
        <v>winter_2034_day_capacity</v>
      </c>
      <c r="V77" s="3">
        <v>1</v>
      </c>
      <c r="W77" s="5" t="str">
        <f t="shared" ca="1" si="14"/>
        <v>3d_E77_winter_2034_day_capacity_1</v>
      </c>
      <c r="X77" s="3" t="s">
        <v>1</v>
      </c>
      <c r="Z77" s="4" t="str">
        <f t="shared" si="15"/>
        <v>&gt;=0</v>
      </c>
      <c r="AA77" s="3" t="s">
        <v>0</v>
      </c>
      <c r="AB77" s="3" t="s">
        <v>0</v>
      </c>
    </row>
    <row r="78" spans="1:66" ht="18.75" customHeight="1" x14ac:dyDescent="0.25">
      <c r="A78" s="22"/>
      <c r="B78" s="21">
        <f t="shared" si="17"/>
        <v>2035</v>
      </c>
      <c r="C78" s="20" t="s">
        <v>47</v>
      </c>
      <c r="D78" s="18"/>
      <c r="E78" s="19"/>
      <c r="F78" s="19"/>
      <c r="G78" s="32"/>
      <c r="H78" s="17"/>
      <c r="O78" s="7" t="s">
        <v>3</v>
      </c>
      <c r="Q78" s="6" t="str">
        <f t="shared" ca="1" si="10"/>
        <v>E78</v>
      </c>
      <c r="R78" s="3" t="str">
        <f t="shared" si="11"/>
        <v>3d</v>
      </c>
      <c r="S78" s="6" t="str">
        <f t="shared" ca="1" si="12"/>
        <v>3c. DR Additional Pricing</v>
      </c>
      <c r="T78" s="3" t="s">
        <v>2</v>
      </c>
      <c r="U78" s="3" t="str">
        <f t="shared" si="16"/>
        <v>winter_2035_day_capacity</v>
      </c>
      <c r="V78" s="3">
        <v>1</v>
      </c>
      <c r="W78" s="5" t="str">
        <f t="shared" ca="1" si="14"/>
        <v>3d_E78_winter_2035_day_capacity_1</v>
      </c>
      <c r="X78" s="3" t="s">
        <v>1</v>
      </c>
      <c r="Z78" s="4" t="str">
        <f t="shared" si="15"/>
        <v>&gt;=0</v>
      </c>
      <c r="AA78" s="3" t="s">
        <v>0</v>
      </c>
      <c r="AB78" s="3" t="s">
        <v>0</v>
      </c>
      <c r="AD78" s="15" t="str">
        <f ca="1">"Requirement: "&amp;$Q$6&amp;" answer of ""Yes"""</f>
        <v>Requirement: E6 answer of "Yes"</v>
      </c>
    </row>
    <row r="79" spans="1:66" ht="18.75" customHeight="1" x14ac:dyDescent="0.25">
      <c r="A79" s="22"/>
      <c r="B79" s="21">
        <f t="shared" si="17"/>
        <v>2036</v>
      </c>
      <c r="C79" s="20" t="s">
        <v>47</v>
      </c>
      <c r="D79" s="18"/>
      <c r="E79" s="19"/>
      <c r="F79" s="19"/>
      <c r="G79" s="32"/>
      <c r="H79" s="17"/>
      <c r="O79" s="7" t="s">
        <v>3</v>
      </c>
      <c r="Q79" s="6" t="str">
        <f t="shared" ca="1" si="10"/>
        <v>E79</v>
      </c>
      <c r="R79" s="3" t="str">
        <f t="shared" si="11"/>
        <v>3d</v>
      </c>
      <c r="S79" s="6" t="str">
        <f t="shared" ca="1" si="12"/>
        <v>3c. DR Additional Pricing</v>
      </c>
      <c r="T79" s="3" t="s">
        <v>2</v>
      </c>
      <c r="U79" s="3" t="str">
        <f t="shared" si="16"/>
        <v>winter_2036_day_capacity</v>
      </c>
      <c r="V79" s="3">
        <v>1</v>
      </c>
      <c r="W79" s="5" t="str">
        <f t="shared" ca="1" si="14"/>
        <v>3d_E79_winter_2036_day_capacity_1</v>
      </c>
      <c r="X79" s="3" t="s">
        <v>1</v>
      </c>
      <c r="Z79" s="4" t="str">
        <f t="shared" si="15"/>
        <v>&gt;=0</v>
      </c>
      <c r="AA79" s="3" t="s">
        <v>0</v>
      </c>
      <c r="AB79" s="3" t="s">
        <v>0</v>
      </c>
      <c r="AD79" s="15" t="str">
        <f ca="1">"Requirement: "&amp;$Q$6&amp;" answer of ""Yes"""</f>
        <v>Requirement: E6 answer of "Yes"</v>
      </c>
    </row>
    <row r="80" spans="1:66" ht="18.75" customHeight="1" x14ac:dyDescent="0.25">
      <c r="A80" s="22"/>
      <c r="B80" s="21">
        <f t="shared" si="17"/>
        <v>2037</v>
      </c>
      <c r="C80" s="20" t="s">
        <v>47</v>
      </c>
      <c r="D80" s="18"/>
      <c r="E80" s="19"/>
      <c r="F80" s="19"/>
      <c r="G80" s="32"/>
      <c r="H80" s="17"/>
      <c r="M80" s="16"/>
      <c r="O80" s="7" t="s">
        <v>3</v>
      </c>
      <c r="Q80" s="6" t="str">
        <f t="shared" ca="1" si="10"/>
        <v>E80</v>
      </c>
      <c r="R80" s="3" t="str">
        <f t="shared" si="11"/>
        <v>3d</v>
      </c>
      <c r="S80" s="6" t="str">
        <f t="shared" ca="1" si="12"/>
        <v>3c. DR Additional Pricing</v>
      </c>
      <c r="T80" s="3" t="s">
        <v>2</v>
      </c>
      <c r="U80" s="3" t="str">
        <f t="shared" si="16"/>
        <v>winter_2037_day_capacity</v>
      </c>
      <c r="V80" s="3">
        <v>1</v>
      </c>
      <c r="W80" s="5" t="str">
        <f t="shared" ca="1" si="14"/>
        <v>3d_E80_winter_2037_day_capacity_1</v>
      </c>
      <c r="X80" s="3" t="s">
        <v>1</v>
      </c>
      <c r="Z80" s="4" t="str">
        <f t="shared" si="15"/>
        <v>&gt;=0</v>
      </c>
      <c r="AA80" s="3" t="s">
        <v>0</v>
      </c>
      <c r="AB80" s="3" t="s">
        <v>0</v>
      </c>
    </row>
    <row r="81" spans="1:66" ht="8.25" customHeight="1" x14ac:dyDescent="0.25">
      <c r="A81" s="22"/>
      <c r="B81" s="21"/>
      <c r="C81" s="20"/>
      <c r="D81" s="18"/>
      <c r="E81" s="32"/>
      <c r="F81" s="32"/>
      <c r="G81" s="32"/>
      <c r="H81" s="17"/>
      <c r="M81" s="16"/>
      <c r="O81" s="7" t="s">
        <v>3</v>
      </c>
      <c r="Q81" s="6" t="str">
        <f t="shared" ref="Q81:Q86" ca="1" si="18">SUBSTITUTE(CELL("address",F66),"$","")</f>
        <v>F66</v>
      </c>
      <c r="R81" s="3" t="str">
        <f t="shared" si="11"/>
        <v>3d</v>
      </c>
      <c r="S81" s="6" t="str">
        <f t="shared" ca="1" si="12"/>
        <v>3c. DR Additional Pricing</v>
      </c>
      <c r="T81" s="3" t="s">
        <v>2</v>
      </c>
      <c r="U81" s="3" t="str">
        <f t="shared" ref="U81:U86" si="19">"Summer_"&amp;B66&amp;"_1hour_capacity"</f>
        <v>Summer_2023_1hour_capacity</v>
      </c>
      <c r="V81" s="3">
        <v>1</v>
      </c>
      <c r="W81" s="5" t="str">
        <f t="shared" ca="1" si="14"/>
        <v>3d_F66_Summer_2023_1hour_capacity_1</v>
      </c>
      <c r="X81" s="3" t="s">
        <v>1</v>
      </c>
      <c r="Z81" s="4" t="str">
        <f t="shared" si="15"/>
        <v>&gt;=0</v>
      </c>
      <c r="AA81" s="3" t="s">
        <v>0</v>
      </c>
      <c r="AB81" s="3" t="s">
        <v>0</v>
      </c>
    </row>
    <row r="82" spans="1:66" ht="3.75" customHeight="1" x14ac:dyDescent="0.25">
      <c r="A82" s="22"/>
      <c r="B82" s="21"/>
      <c r="C82" s="20"/>
      <c r="D82" s="18"/>
      <c r="E82" s="32"/>
      <c r="F82" s="32"/>
      <c r="G82" s="32"/>
      <c r="H82" s="17"/>
      <c r="M82" s="16"/>
      <c r="O82" s="7" t="s">
        <v>3</v>
      </c>
      <c r="Q82" s="6" t="str">
        <f t="shared" ca="1" si="18"/>
        <v>F67</v>
      </c>
      <c r="R82" s="3" t="str">
        <f t="shared" si="11"/>
        <v>3d</v>
      </c>
      <c r="S82" s="6" t="str">
        <f t="shared" ca="1" si="12"/>
        <v>3c. DR Additional Pricing</v>
      </c>
      <c r="T82" s="3" t="s">
        <v>2</v>
      </c>
      <c r="U82" s="3" t="str">
        <f t="shared" si="19"/>
        <v>Summer_2024_1hour_capacity</v>
      </c>
      <c r="V82" s="3">
        <v>1</v>
      </c>
      <c r="W82" s="5" t="str">
        <f t="shared" ca="1" si="14"/>
        <v>3d_F67_Summer_2024_1hour_capacity_1</v>
      </c>
      <c r="X82" s="3" t="s">
        <v>1</v>
      </c>
      <c r="Z82" s="4" t="str">
        <f t="shared" si="15"/>
        <v>&gt;=0</v>
      </c>
      <c r="AA82" s="3" t="s">
        <v>0</v>
      </c>
      <c r="AB82" s="3" t="s">
        <v>0</v>
      </c>
    </row>
    <row r="83" spans="1:66" ht="3.75" customHeight="1" x14ac:dyDescent="0.25">
      <c r="A83" s="22"/>
      <c r="B83" s="21"/>
      <c r="C83" s="20"/>
      <c r="D83" s="18"/>
      <c r="E83" s="32"/>
      <c r="F83" s="32"/>
      <c r="G83" s="32"/>
      <c r="H83" s="17"/>
      <c r="J83" s="45" t="s">
        <v>46</v>
      </c>
      <c r="K83" s="45"/>
      <c r="L83" s="45"/>
      <c r="M83" s="16"/>
      <c r="O83" s="7" t="s">
        <v>3</v>
      </c>
      <c r="Q83" s="6" t="str">
        <f t="shared" ca="1" si="18"/>
        <v>F68</v>
      </c>
      <c r="R83" s="3" t="str">
        <f t="shared" si="11"/>
        <v>3d</v>
      </c>
      <c r="S83" s="6" t="str">
        <f t="shared" ca="1" si="12"/>
        <v>3c. DR Additional Pricing</v>
      </c>
      <c r="T83" s="3" t="s">
        <v>2</v>
      </c>
      <c r="U83" s="3" t="str">
        <f t="shared" si="19"/>
        <v>Summer_2025_1hour_capacity</v>
      </c>
      <c r="V83" s="3">
        <v>1</v>
      </c>
      <c r="W83" s="5" t="str">
        <f t="shared" ca="1" si="14"/>
        <v>3d_F68_Summer_2025_1hour_capacity_1</v>
      </c>
      <c r="X83" s="3" t="s">
        <v>1</v>
      </c>
      <c r="Z83" s="4" t="str">
        <f t="shared" si="15"/>
        <v>&gt;=0</v>
      </c>
      <c r="AA83" s="3" t="s">
        <v>0</v>
      </c>
      <c r="AB83" s="3" t="s">
        <v>0</v>
      </c>
      <c r="BN83" s="55" t="s">
        <v>52</v>
      </c>
    </row>
    <row r="84" spans="1:66" ht="3.75" customHeight="1" x14ac:dyDescent="0.25">
      <c r="A84" s="22"/>
      <c r="B84" s="21"/>
      <c r="C84" s="20"/>
      <c r="D84" s="18"/>
      <c r="E84" s="32"/>
      <c r="F84" s="32"/>
      <c r="G84" s="32"/>
      <c r="H84" s="17"/>
      <c r="M84" s="16"/>
      <c r="O84" s="7" t="s">
        <v>3</v>
      </c>
      <c r="Q84" s="6" t="str">
        <f t="shared" ca="1" si="18"/>
        <v>F69</v>
      </c>
      <c r="R84" s="3" t="str">
        <f t="shared" si="11"/>
        <v>3d</v>
      </c>
      <c r="S84" s="6" t="str">
        <f t="shared" ca="1" si="12"/>
        <v>3c. DR Additional Pricing</v>
      </c>
      <c r="T84" s="3" t="s">
        <v>2</v>
      </c>
      <c r="U84" s="3" t="str">
        <f t="shared" si="19"/>
        <v>Summer_2026_1hour_capacity</v>
      </c>
      <c r="V84" s="3">
        <v>1</v>
      </c>
      <c r="W84" s="5" t="str">
        <f t="shared" ca="1" si="14"/>
        <v>3d_F69_Summer_2026_1hour_capacity_1</v>
      </c>
      <c r="X84" s="3" t="s">
        <v>1</v>
      </c>
      <c r="Z84" s="4" t="str">
        <f t="shared" si="15"/>
        <v>&gt;=0</v>
      </c>
      <c r="AA84" s="3" t="s">
        <v>0</v>
      </c>
      <c r="AB84" s="3" t="s">
        <v>0</v>
      </c>
    </row>
    <row r="85" spans="1:66" ht="3.75" customHeight="1" x14ac:dyDescent="0.25">
      <c r="A85" s="22"/>
      <c r="B85" s="21"/>
      <c r="C85" s="20"/>
      <c r="D85" s="18"/>
      <c r="E85" s="32"/>
      <c r="F85" s="32"/>
      <c r="G85" s="32"/>
      <c r="H85" s="17"/>
      <c r="M85" s="16"/>
      <c r="O85" s="7" t="s">
        <v>3</v>
      </c>
      <c r="Q85" s="6" t="str">
        <f t="shared" ca="1" si="18"/>
        <v>F70</v>
      </c>
      <c r="R85" s="3" t="str">
        <f t="shared" si="11"/>
        <v>3d</v>
      </c>
      <c r="S85" s="6" t="str">
        <f t="shared" ca="1" si="12"/>
        <v>3c. DR Additional Pricing</v>
      </c>
      <c r="T85" s="3" t="s">
        <v>2</v>
      </c>
      <c r="U85" s="3" t="str">
        <f t="shared" si="19"/>
        <v>Summer_2027_1hour_capacity</v>
      </c>
      <c r="V85" s="3">
        <v>1</v>
      </c>
      <c r="W85" s="5" t="str">
        <f t="shared" ca="1" si="14"/>
        <v>3d_F70_Summer_2027_1hour_capacity_1</v>
      </c>
      <c r="X85" s="3" t="s">
        <v>1</v>
      </c>
      <c r="Z85" s="4" t="str">
        <f t="shared" si="15"/>
        <v>&gt;=0</v>
      </c>
      <c r="AA85" s="3" t="s">
        <v>0</v>
      </c>
      <c r="AB85" s="3" t="s">
        <v>0</v>
      </c>
    </row>
    <row r="86" spans="1:66" ht="3.75" customHeight="1" x14ac:dyDescent="0.25">
      <c r="A86" s="22"/>
      <c r="B86" s="21"/>
      <c r="C86" s="20"/>
      <c r="D86" s="18"/>
      <c r="E86" s="32"/>
      <c r="F86" s="32"/>
      <c r="G86" s="32"/>
      <c r="H86" s="17"/>
      <c r="M86" s="16"/>
      <c r="O86" s="7" t="s">
        <v>3</v>
      </c>
      <c r="Q86" s="6" t="str">
        <f t="shared" ca="1" si="18"/>
        <v>F71</v>
      </c>
      <c r="R86" s="3" t="str">
        <f t="shared" si="11"/>
        <v>3d</v>
      </c>
      <c r="S86" s="6" t="str">
        <f t="shared" ca="1" si="12"/>
        <v>3c. DR Additional Pricing</v>
      </c>
      <c r="T86" s="3" t="s">
        <v>2</v>
      </c>
      <c r="U86" s="3" t="str">
        <f t="shared" si="19"/>
        <v>Summer_2028_1hour_capacity</v>
      </c>
      <c r="V86" s="3">
        <v>1</v>
      </c>
      <c r="W86" s="5" t="str">
        <f t="shared" ca="1" si="14"/>
        <v>3d_F71_Summer_2028_1hour_capacity_1</v>
      </c>
      <c r="X86" s="3" t="s">
        <v>1</v>
      </c>
      <c r="Z86" s="4" t="str">
        <f t="shared" si="15"/>
        <v>&gt;=0</v>
      </c>
      <c r="AA86" s="3" t="s">
        <v>0</v>
      </c>
      <c r="AB86" s="3" t="s">
        <v>0</v>
      </c>
    </row>
    <row r="87" spans="1:66" ht="19.5" customHeight="1" x14ac:dyDescent="0.25">
      <c r="A87" s="54"/>
      <c r="B87" s="53" t="s">
        <v>51</v>
      </c>
      <c r="C87" s="18"/>
      <c r="D87" s="18"/>
      <c r="E87" s="52"/>
      <c r="F87" s="52"/>
      <c r="G87" s="32"/>
      <c r="H87" s="17"/>
      <c r="O87" s="1" t="s">
        <v>3</v>
      </c>
    </row>
    <row r="88" spans="1:66" ht="18.75" customHeight="1" x14ac:dyDescent="0.25">
      <c r="A88" s="22"/>
      <c r="B88" s="21">
        <v>2023</v>
      </c>
      <c r="C88" s="20" t="s">
        <v>47</v>
      </c>
      <c r="D88" s="18"/>
      <c r="E88" s="19"/>
      <c r="F88" s="19"/>
      <c r="G88" s="32"/>
      <c r="H88" s="17"/>
      <c r="M88" s="16"/>
      <c r="O88" s="7" t="s">
        <v>3</v>
      </c>
      <c r="Q88" s="6" t="str">
        <f t="shared" ref="Q88:Q102" ca="1" si="20">SUBSTITUTE(CELL("address",E88),"$","")</f>
        <v>E88</v>
      </c>
      <c r="R88" s="3" t="str">
        <f t="shared" ref="R88:R108" si="21">$R$6</f>
        <v>3d</v>
      </c>
      <c r="S88" s="6" t="str">
        <f t="shared" ref="S88:S108" ca="1" si="22">MID(CELL("filename",R88),FIND("]",CELL("filename",R88))+1,256)</f>
        <v>3c. DR Additional Pricing</v>
      </c>
      <c r="T88" s="3" t="s">
        <v>2</v>
      </c>
      <c r="U88" s="3" t="str">
        <f t="shared" ref="U88:U93" si="23">"Shoulder_"&amp;B88&amp;"_Day_capacity"</f>
        <v>Shoulder_2023_Day_capacity</v>
      </c>
      <c r="V88" s="3">
        <v>1</v>
      </c>
      <c r="W88" s="5" t="str">
        <f t="shared" ref="W88:W108" ca="1" si="24">R88&amp;"_"&amp;Q88&amp;"_"&amp;U88&amp;"_"&amp;V88</f>
        <v>3d_E88_Shoulder_2023_Day_capacity_1</v>
      </c>
      <c r="X88" s="3" t="s">
        <v>1</v>
      </c>
      <c r="Z88" s="4" t="str">
        <f t="shared" ref="Z88:Z108" si="25">"&gt;=0"</f>
        <v>&gt;=0</v>
      </c>
      <c r="AA88" s="3" t="s">
        <v>0</v>
      </c>
      <c r="AB88" s="3" t="s">
        <v>0</v>
      </c>
      <c r="AD88" s="15" t="str">
        <f ca="1">"Requirement: "&amp;$Q$6&amp;" answer of ""Yes"""</f>
        <v>Requirement: E6 answer of "Yes"</v>
      </c>
    </row>
    <row r="89" spans="1:66" ht="18.75" customHeight="1" x14ac:dyDescent="0.25">
      <c r="A89" s="22"/>
      <c r="B89" s="21">
        <v>2024</v>
      </c>
      <c r="C89" s="20" t="s">
        <v>47</v>
      </c>
      <c r="D89" s="18"/>
      <c r="E89" s="19"/>
      <c r="F89" s="19"/>
      <c r="G89" s="32"/>
      <c r="H89" s="17"/>
      <c r="O89" s="7" t="s">
        <v>3</v>
      </c>
      <c r="Q89" s="6" t="str">
        <f t="shared" ca="1" si="20"/>
        <v>E89</v>
      </c>
      <c r="R89" s="3" t="str">
        <f t="shared" si="21"/>
        <v>3d</v>
      </c>
      <c r="S89" s="6" t="str">
        <f t="shared" ca="1" si="22"/>
        <v>3c. DR Additional Pricing</v>
      </c>
      <c r="T89" s="3" t="s">
        <v>2</v>
      </c>
      <c r="U89" s="3" t="str">
        <f t="shared" si="23"/>
        <v>Shoulder_2024_Day_capacity</v>
      </c>
      <c r="V89" s="3">
        <v>1</v>
      </c>
      <c r="W89" s="5" t="str">
        <f t="shared" ca="1" si="24"/>
        <v>3d_E89_Shoulder_2024_Day_capacity_1</v>
      </c>
      <c r="X89" s="3" t="s">
        <v>1</v>
      </c>
      <c r="Z89" s="4" t="str">
        <f t="shared" si="25"/>
        <v>&gt;=0</v>
      </c>
      <c r="AA89" s="3" t="s">
        <v>0</v>
      </c>
      <c r="AB89" s="3" t="s">
        <v>0</v>
      </c>
      <c r="AD89" s="15" t="str">
        <f ca="1">"Requirement: "&amp;$Q$6&amp;" answer of ""Yes"""</f>
        <v>Requirement: E6 answer of "Yes"</v>
      </c>
    </row>
    <row r="90" spans="1:66" ht="18.75" customHeight="1" x14ac:dyDescent="0.25">
      <c r="A90" s="22"/>
      <c r="B90" s="21">
        <v>2025</v>
      </c>
      <c r="C90" s="20" t="s">
        <v>47</v>
      </c>
      <c r="D90" s="18"/>
      <c r="E90" s="19"/>
      <c r="F90" s="19"/>
      <c r="G90" s="32"/>
      <c r="H90" s="17"/>
      <c r="O90" s="7" t="s">
        <v>3</v>
      </c>
      <c r="Q90" s="6" t="str">
        <f t="shared" ca="1" si="20"/>
        <v>E90</v>
      </c>
      <c r="R90" s="3" t="str">
        <f t="shared" si="21"/>
        <v>3d</v>
      </c>
      <c r="S90" s="6" t="str">
        <f t="shared" ca="1" si="22"/>
        <v>3c. DR Additional Pricing</v>
      </c>
      <c r="T90" s="3" t="s">
        <v>2</v>
      </c>
      <c r="U90" s="3" t="str">
        <f t="shared" si="23"/>
        <v>Shoulder_2025_Day_capacity</v>
      </c>
      <c r="V90" s="3">
        <v>1</v>
      </c>
      <c r="W90" s="5" t="str">
        <f t="shared" ca="1" si="24"/>
        <v>3d_E90_Shoulder_2025_Day_capacity_1</v>
      </c>
      <c r="X90" s="3" t="s">
        <v>1</v>
      </c>
      <c r="Z90" s="4" t="str">
        <f t="shared" si="25"/>
        <v>&gt;=0</v>
      </c>
      <c r="AA90" s="3" t="s">
        <v>0</v>
      </c>
      <c r="AB90" s="3" t="s">
        <v>0</v>
      </c>
      <c r="AD90" s="15" t="str">
        <f ca="1">"Requirement: "&amp;$Q$6&amp;" answer of ""Yes"""</f>
        <v>Requirement: E6 answer of "Yes"</v>
      </c>
    </row>
    <row r="91" spans="1:66" ht="18.75" customHeight="1" x14ac:dyDescent="0.25">
      <c r="A91" s="22"/>
      <c r="B91" s="21">
        <v>2026</v>
      </c>
      <c r="C91" s="20" t="s">
        <v>47</v>
      </c>
      <c r="D91" s="18"/>
      <c r="E91" s="19"/>
      <c r="F91" s="19"/>
      <c r="G91" s="32"/>
      <c r="H91" s="17"/>
      <c r="O91" s="7" t="s">
        <v>3</v>
      </c>
      <c r="Q91" s="6" t="str">
        <f t="shared" ca="1" si="20"/>
        <v>E91</v>
      </c>
      <c r="R91" s="3" t="str">
        <f t="shared" si="21"/>
        <v>3d</v>
      </c>
      <c r="S91" s="6" t="str">
        <f t="shared" ca="1" si="22"/>
        <v>3c. DR Additional Pricing</v>
      </c>
      <c r="T91" s="3" t="s">
        <v>2</v>
      </c>
      <c r="U91" s="3" t="str">
        <f t="shared" si="23"/>
        <v>Shoulder_2026_Day_capacity</v>
      </c>
      <c r="V91" s="3">
        <v>1</v>
      </c>
      <c r="W91" s="5" t="str">
        <f t="shared" ca="1" si="24"/>
        <v>3d_E91_Shoulder_2026_Day_capacity_1</v>
      </c>
      <c r="X91" s="3" t="s">
        <v>1</v>
      </c>
      <c r="Z91" s="4" t="str">
        <f t="shared" si="25"/>
        <v>&gt;=0</v>
      </c>
      <c r="AA91" s="3" t="s">
        <v>0</v>
      </c>
      <c r="AB91" s="3" t="s">
        <v>0</v>
      </c>
      <c r="AD91" s="15" t="str">
        <f ca="1">"Requirement: "&amp;$Q$6&amp;" answer of ""Yes"""</f>
        <v>Requirement: E6 answer of "Yes"</v>
      </c>
      <c r="BN91" s="3"/>
    </row>
    <row r="92" spans="1:66" ht="18.75" customHeight="1" x14ac:dyDescent="0.25">
      <c r="A92" s="22"/>
      <c r="B92" s="21">
        <v>2027</v>
      </c>
      <c r="C92" s="20" t="s">
        <v>47</v>
      </c>
      <c r="D92" s="18"/>
      <c r="E92" s="19"/>
      <c r="F92" s="19"/>
      <c r="G92" s="32"/>
      <c r="H92" s="17"/>
      <c r="O92" s="7" t="s">
        <v>3</v>
      </c>
      <c r="Q92" s="6" t="str">
        <f t="shared" ca="1" si="20"/>
        <v>E92</v>
      </c>
      <c r="R92" s="3" t="str">
        <f t="shared" si="21"/>
        <v>3d</v>
      </c>
      <c r="S92" s="6" t="str">
        <f t="shared" ca="1" si="22"/>
        <v>3c. DR Additional Pricing</v>
      </c>
      <c r="T92" s="3" t="s">
        <v>2</v>
      </c>
      <c r="U92" s="3" t="str">
        <f t="shared" si="23"/>
        <v>Shoulder_2027_Day_capacity</v>
      </c>
      <c r="V92" s="3">
        <v>1</v>
      </c>
      <c r="W92" s="5" t="str">
        <f t="shared" ca="1" si="24"/>
        <v>3d_E92_Shoulder_2027_Day_capacity_1</v>
      </c>
      <c r="X92" s="3" t="s">
        <v>1</v>
      </c>
      <c r="Z92" s="4" t="str">
        <f t="shared" si="25"/>
        <v>&gt;=0</v>
      </c>
      <c r="AA92" s="3" t="s">
        <v>0</v>
      </c>
      <c r="AB92" s="3" t="s">
        <v>0</v>
      </c>
      <c r="AD92" s="15" t="str">
        <f ca="1">"Requirement: "&amp;$Q$6&amp;" answer of ""Yes"""</f>
        <v>Requirement: E6 answer of "Yes"</v>
      </c>
    </row>
    <row r="93" spans="1:66" ht="18.75" customHeight="1" x14ac:dyDescent="0.25">
      <c r="A93" s="22"/>
      <c r="B93" s="21">
        <v>2028</v>
      </c>
      <c r="C93" s="20" t="s">
        <v>47</v>
      </c>
      <c r="D93" s="18"/>
      <c r="E93" s="19"/>
      <c r="F93" s="19"/>
      <c r="G93" s="32"/>
      <c r="H93" s="17"/>
      <c r="M93" s="16"/>
      <c r="O93" s="7" t="s">
        <v>3</v>
      </c>
      <c r="Q93" s="6" t="str">
        <f t="shared" ca="1" si="20"/>
        <v>E93</v>
      </c>
      <c r="R93" s="3" t="str">
        <f t="shared" si="21"/>
        <v>3d</v>
      </c>
      <c r="S93" s="6" t="str">
        <f t="shared" ca="1" si="22"/>
        <v>3c. DR Additional Pricing</v>
      </c>
      <c r="T93" s="3" t="s">
        <v>2</v>
      </c>
      <c r="U93" s="3" t="str">
        <f t="shared" si="23"/>
        <v>Shoulder_2028_Day_capacity</v>
      </c>
      <c r="V93" s="3">
        <v>1</v>
      </c>
      <c r="W93" s="5" t="str">
        <f t="shared" ca="1" si="24"/>
        <v>3d_E93_Shoulder_2028_Day_capacity_1</v>
      </c>
      <c r="X93" s="3" t="s">
        <v>1</v>
      </c>
      <c r="Z93" s="4" t="str">
        <f t="shared" si="25"/>
        <v>&gt;=0</v>
      </c>
      <c r="AA93" s="3" t="s">
        <v>0</v>
      </c>
      <c r="AB93" s="3" t="s">
        <v>0</v>
      </c>
    </row>
    <row r="94" spans="1:66" ht="18.75" customHeight="1" x14ac:dyDescent="0.25">
      <c r="A94" s="22"/>
      <c r="B94" s="21">
        <f>B93+1</f>
        <v>2029</v>
      </c>
      <c r="C94" s="20" t="s">
        <v>47</v>
      </c>
      <c r="D94" s="18"/>
      <c r="E94" s="19"/>
      <c r="F94" s="19"/>
      <c r="G94" s="32"/>
      <c r="H94" s="17"/>
      <c r="M94" s="16"/>
      <c r="O94" s="7" t="s">
        <v>3</v>
      </c>
      <c r="Q94" s="6" t="str">
        <f t="shared" ca="1" si="20"/>
        <v>E94</v>
      </c>
      <c r="R94" s="3" t="str">
        <f t="shared" si="21"/>
        <v>3d</v>
      </c>
      <c r="S94" s="6" t="str">
        <f t="shared" ca="1" si="22"/>
        <v>3c. DR Additional Pricing</v>
      </c>
      <c r="T94" s="3" t="s">
        <v>2</v>
      </c>
      <c r="U94" s="3" t="str">
        <f t="shared" ref="U94:U102" si="26">"winter_"&amp;B94&amp;"_day_capacity"</f>
        <v>winter_2029_day_capacity</v>
      </c>
      <c r="V94" s="3">
        <v>1</v>
      </c>
      <c r="W94" s="5" t="str">
        <f t="shared" ca="1" si="24"/>
        <v>3d_E94_winter_2029_day_capacity_1</v>
      </c>
      <c r="X94" s="3" t="s">
        <v>1</v>
      </c>
      <c r="Z94" s="4" t="str">
        <f t="shared" si="25"/>
        <v>&gt;=0</v>
      </c>
      <c r="AA94" s="3" t="s">
        <v>0</v>
      </c>
      <c r="AB94" s="3" t="s">
        <v>0</v>
      </c>
      <c r="AD94" s="15" t="str">
        <f ca="1">"Requirement: "&amp;$Q$6&amp;" answer of ""Yes"""</f>
        <v>Requirement: E6 answer of "Yes"</v>
      </c>
    </row>
    <row r="95" spans="1:66" ht="18.75" customHeight="1" x14ac:dyDescent="0.25">
      <c r="A95" s="22"/>
      <c r="B95" s="21">
        <f t="shared" ref="B95:B102" si="27">B94+1</f>
        <v>2030</v>
      </c>
      <c r="C95" s="20" t="s">
        <v>47</v>
      </c>
      <c r="D95" s="18"/>
      <c r="E95" s="19"/>
      <c r="F95" s="19"/>
      <c r="G95" s="32"/>
      <c r="H95" s="17"/>
      <c r="O95" s="7" t="s">
        <v>3</v>
      </c>
      <c r="Q95" s="6" t="str">
        <f t="shared" ca="1" si="20"/>
        <v>E95</v>
      </c>
      <c r="R95" s="3" t="str">
        <f t="shared" si="21"/>
        <v>3d</v>
      </c>
      <c r="S95" s="6" t="str">
        <f t="shared" ca="1" si="22"/>
        <v>3c. DR Additional Pricing</v>
      </c>
      <c r="T95" s="3" t="s">
        <v>2</v>
      </c>
      <c r="U95" s="3" t="str">
        <f t="shared" si="26"/>
        <v>winter_2030_day_capacity</v>
      </c>
      <c r="V95" s="3">
        <v>1</v>
      </c>
      <c r="W95" s="5" t="str">
        <f t="shared" ca="1" si="24"/>
        <v>3d_E95_winter_2030_day_capacity_1</v>
      </c>
      <c r="X95" s="3" t="s">
        <v>1</v>
      </c>
      <c r="Z95" s="4" t="str">
        <f t="shared" si="25"/>
        <v>&gt;=0</v>
      </c>
      <c r="AA95" s="3" t="s">
        <v>0</v>
      </c>
      <c r="AB95" s="3" t="s">
        <v>0</v>
      </c>
      <c r="AD95" s="15" t="str">
        <f ca="1">"Requirement: "&amp;$Q$6&amp;" answer of ""Yes"""</f>
        <v>Requirement: E6 answer of "Yes"</v>
      </c>
    </row>
    <row r="96" spans="1:66" ht="18.75" customHeight="1" x14ac:dyDescent="0.25">
      <c r="A96" s="22"/>
      <c r="B96" s="21">
        <f t="shared" si="27"/>
        <v>2031</v>
      </c>
      <c r="C96" s="20" t="s">
        <v>47</v>
      </c>
      <c r="D96" s="18"/>
      <c r="E96" s="19"/>
      <c r="F96" s="19"/>
      <c r="G96" s="32"/>
      <c r="H96" s="17"/>
      <c r="O96" s="7" t="s">
        <v>3</v>
      </c>
      <c r="Q96" s="6" t="str">
        <f t="shared" ca="1" si="20"/>
        <v>E96</v>
      </c>
      <c r="R96" s="3" t="str">
        <f t="shared" si="21"/>
        <v>3d</v>
      </c>
      <c r="S96" s="6" t="str">
        <f t="shared" ca="1" si="22"/>
        <v>3c. DR Additional Pricing</v>
      </c>
      <c r="T96" s="3" t="s">
        <v>2</v>
      </c>
      <c r="U96" s="3" t="str">
        <f t="shared" si="26"/>
        <v>winter_2031_day_capacity</v>
      </c>
      <c r="V96" s="3">
        <v>1</v>
      </c>
      <c r="W96" s="5" t="str">
        <f t="shared" ca="1" si="24"/>
        <v>3d_E96_winter_2031_day_capacity_1</v>
      </c>
      <c r="X96" s="3" t="s">
        <v>1</v>
      </c>
      <c r="Z96" s="4" t="str">
        <f t="shared" si="25"/>
        <v>&gt;=0</v>
      </c>
      <c r="AA96" s="3" t="s">
        <v>0</v>
      </c>
      <c r="AB96" s="3" t="s">
        <v>0</v>
      </c>
      <c r="AD96" s="15" t="str">
        <f ca="1">"Requirement: "&amp;$Q$6&amp;" answer of ""Yes"""</f>
        <v>Requirement: E6 answer of "Yes"</v>
      </c>
    </row>
    <row r="97" spans="1:30" ht="18.75" customHeight="1" x14ac:dyDescent="0.25">
      <c r="A97" s="22"/>
      <c r="B97" s="21">
        <f t="shared" si="27"/>
        <v>2032</v>
      </c>
      <c r="C97" s="20" t="s">
        <v>47</v>
      </c>
      <c r="D97" s="18"/>
      <c r="E97" s="19"/>
      <c r="F97" s="19"/>
      <c r="G97" s="32"/>
      <c r="H97" s="17"/>
      <c r="O97" s="7" t="s">
        <v>3</v>
      </c>
      <c r="Q97" s="6" t="str">
        <f t="shared" ca="1" si="20"/>
        <v>E97</v>
      </c>
      <c r="R97" s="3" t="str">
        <f t="shared" si="21"/>
        <v>3d</v>
      </c>
      <c r="S97" s="6" t="str">
        <f t="shared" ca="1" si="22"/>
        <v>3c. DR Additional Pricing</v>
      </c>
      <c r="T97" s="3" t="s">
        <v>2</v>
      </c>
      <c r="U97" s="3" t="str">
        <f t="shared" si="26"/>
        <v>winter_2032_day_capacity</v>
      </c>
      <c r="V97" s="3">
        <v>1</v>
      </c>
      <c r="W97" s="5" t="str">
        <f t="shared" ca="1" si="24"/>
        <v>3d_E97_winter_2032_day_capacity_1</v>
      </c>
      <c r="X97" s="3" t="s">
        <v>1</v>
      </c>
      <c r="Z97" s="4" t="str">
        <f t="shared" si="25"/>
        <v>&gt;=0</v>
      </c>
      <c r="AA97" s="3" t="s">
        <v>0</v>
      </c>
      <c r="AB97" s="3" t="s">
        <v>0</v>
      </c>
      <c r="AD97" s="15" t="str">
        <f ca="1">"Requirement: "&amp;$Q$6&amp;" answer of ""Yes"""</f>
        <v>Requirement: E6 answer of "Yes"</v>
      </c>
    </row>
    <row r="98" spans="1:30" ht="18.75" customHeight="1" x14ac:dyDescent="0.25">
      <c r="A98" s="22"/>
      <c r="B98" s="21">
        <f t="shared" si="27"/>
        <v>2033</v>
      </c>
      <c r="C98" s="20" t="s">
        <v>47</v>
      </c>
      <c r="D98" s="18"/>
      <c r="E98" s="19"/>
      <c r="F98" s="19"/>
      <c r="G98" s="32"/>
      <c r="H98" s="17"/>
      <c r="O98" s="7" t="s">
        <v>3</v>
      </c>
      <c r="Q98" s="6" t="str">
        <f t="shared" ca="1" si="20"/>
        <v>E98</v>
      </c>
      <c r="R98" s="3" t="str">
        <f t="shared" si="21"/>
        <v>3d</v>
      </c>
      <c r="S98" s="6" t="str">
        <f t="shared" ca="1" si="22"/>
        <v>3c. DR Additional Pricing</v>
      </c>
      <c r="T98" s="3" t="s">
        <v>2</v>
      </c>
      <c r="U98" s="3" t="str">
        <f t="shared" si="26"/>
        <v>winter_2033_day_capacity</v>
      </c>
      <c r="V98" s="3">
        <v>1</v>
      </c>
      <c r="W98" s="5" t="str">
        <f t="shared" ca="1" si="24"/>
        <v>3d_E98_winter_2033_day_capacity_1</v>
      </c>
      <c r="X98" s="3" t="s">
        <v>1</v>
      </c>
      <c r="Z98" s="4" t="str">
        <f t="shared" si="25"/>
        <v>&gt;=0</v>
      </c>
      <c r="AA98" s="3" t="s">
        <v>0</v>
      </c>
      <c r="AB98" s="3" t="s">
        <v>0</v>
      </c>
      <c r="AD98" s="15" t="str">
        <f ca="1">"Requirement: "&amp;$Q$6&amp;" answer of ""Yes"""</f>
        <v>Requirement: E6 answer of "Yes"</v>
      </c>
    </row>
    <row r="99" spans="1:30" ht="18.75" customHeight="1" x14ac:dyDescent="0.25">
      <c r="A99" s="22"/>
      <c r="B99" s="21">
        <f t="shared" si="27"/>
        <v>2034</v>
      </c>
      <c r="C99" s="20" t="s">
        <v>47</v>
      </c>
      <c r="D99" s="18"/>
      <c r="E99" s="19"/>
      <c r="F99" s="19"/>
      <c r="G99" s="32"/>
      <c r="H99" s="17"/>
      <c r="M99" s="16"/>
      <c r="O99" s="7" t="s">
        <v>3</v>
      </c>
      <c r="Q99" s="6" t="str">
        <f t="shared" ca="1" si="20"/>
        <v>E99</v>
      </c>
      <c r="R99" s="3" t="str">
        <f t="shared" si="21"/>
        <v>3d</v>
      </c>
      <c r="S99" s="6" t="str">
        <f t="shared" ca="1" si="22"/>
        <v>3c. DR Additional Pricing</v>
      </c>
      <c r="T99" s="3" t="s">
        <v>2</v>
      </c>
      <c r="U99" s="3" t="str">
        <f t="shared" si="26"/>
        <v>winter_2034_day_capacity</v>
      </c>
      <c r="V99" s="3">
        <v>1</v>
      </c>
      <c r="W99" s="5" t="str">
        <f t="shared" ca="1" si="24"/>
        <v>3d_E99_winter_2034_day_capacity_1</v>
      </c>
      <c r="X99" s="3" t="s">
        <v>1</v>
      </c>
      <c r="Z99" s="4" t="str">
        <f t="shared" si="25"/>
        <v>&gt;=0</v>
      </c>
      <c r="AA99" s="3" t="s">
        <v>0</v>
      </c>
      <c r="AB99" s="3" t="s">
        <v>0</v>
      </c>
    </row>
    <row r="100" spans="1:30" ht="18.75" customHeight="1" x14ac:dyDescent="0.25">
      <c r="A100" s="22"/>
      <c r="B100" s="21">
        <f t="shared" si="27"/>
        <v>2035</v>
      </c>
      <c r="C100" s="20" t="s">
        <v>47</v>
      </c>
      <c r="D100" s="18"/>
      <c r="E100" s="19"/>
      <c r="F100" s="19"/>
      <c r="G100" s="32"/>
      <c r="H100" s="17"/>
      <c r="O100" s="7" t="s">
        <v>3</v>
      </c>
      <c r="Q100" s="6" t="str">
        <f t="shared" ca="1" si="20"/>
        <v>E100</v>
      </c>
      <c r="R100" s="3" t="str">
        <f t="shared" si="21"/>
        <v>3d</v>
      </c>
      <c r="S100" s="6" t="str">
        <f t="shared" ca="1" si="22"/>
        <v>3c. DR Additional Pricing</v>
      </c>
      <c r="T100" s="3" t="s">
        <v>2</v>
      </c>
      <c r="U100" s="3" t="str">
        <f t="shared" si="26"/>
        <v>winter_2035_day_capacity</v>
      </c>
      <c r="V100" s="3">
        <v>1</v>
      </c>
      <c r="W100" s="5" t="str">
        <f t="shared" ca="1" si="24"/>
        <v>3d_E100_winter_2035_day_capacity_1</v>
      </c>
      <c r="X100" s="3" t="s">
        <v>1</v>
      </c>
      <c r="Z100" s="4" t="str">
        <f t="shared" si="25"/>
        <v>&gt;=0</v>
      </c>
      <c r="AA100" s="3" t="s">
        <v>0</v>
      </c>
      <c r="AB100" s="3" t="s">
        <v>0</v>
      </c>
      <c r="AD100" s="15" t="str">
        <f ca="1">"Requirement: "&amp;$Q$6&amp;" answer of ""Yes"""</f>
        <v>Requirement: E6 answer of "Yes"</v>
      </c>
    </row>
    <row r="101" spans="1:30" ht="18.75" customHeight="1" x14ac:dyDescent="0.25">
      <c r="A101" s="22"/>
      <c r="B101" s="21">
        <f t="shared" si="27"/>
        <v>2036</v>
      </c>
      <c r="C101" s="20" t="s">
        <v>47</v>
      </c>
      <c r="D101" s="18"/>
      <c r="E101" s="19"/>
      <c r="F101" s="19"/>
      <c r="G101" s="32"/>
      <c r="H101" s="17"/>
      <c r="O101" s="7" t="s">
        <v>3</v>
      </c>
      <c r="Q101" s="6" t="str">
        <f t="shared" ca="1" si="20"/>
        <v>E101</v>
      </c>
      <c r="R101" s="3" t="str">
        <f t="shared" si="21"/>
        <v>3d</v>
      </c>
      <c r="S101" s="6" t="str">
        <f t="shared" ca="1" si="22"/>
        <v>3c. DR Additional Pricing</v>
      </c>
      <c r="T101" s="3" t="s">
        <v>2</v>
      </c>
      <c r="U101" s="3" t="str">
        <f t="shared" si="26"/>
        <v>winter_2036_day_capacity</v>
      </c>
      <c r="V101" s="3">
        <v>1</v>
      </c>
      <c r="W101" s="5" t="str">
        <f t="shared" ca="1" si="24"/>
        <v>3d_E101_winter_2036_day_capacity_1</v>
      </c>
      <c r="X101" s="3" t="s">
        <v>1</v>
      </c>
      <c r="Z101" s="4" t="str">
        <f t="shared" si="25"/>
        <v>&gt;=0</v>
      </c>
      <c r="AA101" s="3" t="s">
        <v>0</v>
      </c>
      <c r="AB101" s="3" t="s">
        <v>0</v>
      </c>
      <c r="AD101" s="15" t="str">
        <f ca="1">"Requirement: "&amp;$Q$6&amp;" answer of ""Yes"""</f>
        <v>Requirement: E6 answer of "Yes"</v>
      </c>
    </row>
    <row r="102" spans="1:30" ht="18.75" customHeight="1" x14ac:dyDescent="0.25">
      <c r="A102" s="22"/>
      <c r="B102" s="21">
        <f t="shared" si="27"/>
        <v>2037</v>
      </c>
      <c r="C102" s="20" t="s">
        <v>47</v>
      </c>
      <c r="D102" s="18"/>
      <c r="E102" s="19"/>
      <c r="F102" s="19"/>
      <c r="G102" s="32"/>
      <c r="H102" s="17"/>
      <c r="M102" s="16"/>
      <c r="O102" s="7" t="s">
        <v>3</v>
      </c>
      <c r="Q102" s="6" t="str">
        <f t="shared" ca="1" si="20"/>
        <v>E102</v>
      </c>
      <c r="R102" s="3" t="str">
        <f t="shared" si="21"/>
        <v>3d</v>
      </c>
      <c r="S102" s="6" t="str">
        <f t="shared" ca="1" si="22"/>
        <v>3c. DR Additional Pricing</v>
      </c>
      <c r="T102" s="3" t="s">
        <v>2</v>
      </c>
      <c r="U102" s="3" t="str">
        <f t="shared" si="26"/>
        <v>winter_2037_day_capacity</v>
      </c>
      <c r="V102" s="3">
        <v>1</v>
      </c>
      <c r="W102" s="5" t="str">
        <f t="shared" ca="1" si="24"/>
        <v>3d_E102_winter_2037_day_capacity_1</v>
      </c>
      <c r="X102" s="3" t="s">
        <v>1</v>
      </c>
      <c r="Z102" s="4" t="str">
        <f t="shared" si="25"/>
        <v>&gt;=0</v>
      </c>
      <c r="AA102" s="3" t="s">
        <v>0</v>
      </c>
      <c r="AB102" s="3" t="s">
        <v>0</v>
      </c>
    </row>
    <row r="103" spans="1:30" ht="10.5" customHeight="1" x14ac:dyDescent="0.25">
      <c r="A103" s="22"/>
      <c r="B103" s="21"/>
      <c r="C103" s="20"/>
      <c r="D103" s="18"/>
      <c r="E103" s="32"/>
      <c r="F103" s="32"/>
      <c r="G103" s="32"/>
      <c r="H103" s="17"/>
      <c r="M103" s="16"/>
      <c r="O103" s="7" t="s">
        <v>3</v>
      </c>
      <c r="Q103" s="6" t="str">
        <f t="shared" ref="Q103:Q108" ca="1" si="28">SUBSTITUTE(CELL("address",F88),"$","")</f>
        <v>F88</v>
      </c>
      <c r="R103" s="3" t="str">
        <f t="shared" si="21"/>
        <v>3d</v>
      </c>
      <c r="S103" s="6" t="str">
        <f t="shared" ca="1" si="22"/>
        <v>3c. DR Additional Pricing</v>
      </c>
      <c r="T103" s="3" t="s">
        <v>2</v>
      </c>
      <c r="U103" s="3" t="str">
        <f t="shared" ref="U103:U108" si="29">"Shoulder_"&amp;B88&amp;"_1hour_capacity"</f>
        <v>Shoulder_2023_1hour_capacity</v>
      </c>
      <c r="V103" s="3">
        <v>1</v>
      </c>
      <c r="W103" s="5" t="str">
        <f t="shared" ca="1" si="24"/>
        <v>3d_F88_Shoulder_2023_1hour_capacity_1</v>
      </c>
      <c r="X103" s="3" t="s">
        <v>1</v>
      </c>
      <c r="Z103" s="4" t="str">
        <f t="shared" si="25"/>
        <v>&gt;=0</v>
      </c>
      <c r="AA103" s="3" t="s">
        <v>0</v>
      </c>
      <c r="AB103" s="3" t="s">
        <v>0</v>
      </c>
    </row>
    <row r="104" spans="1:30" ht="3.75" customHeight="1" x14ac:dyDescent="0.25">
      <c r="A104" s="22"/>
      <c r="B104" s="21"/>
      <c r="C104" s="20"/>
      <c r="D104" s="18"/>
      <c r="E104" s="32"/>
      <c r="F104" s="32"/>
      <c r="G104" s="32"/>
      <c r="H104" s="17"/>
      <c r="M104" s="16"/>
      <c r="O104" s="7" t="s">
        <v>3</v>
      </c>
      <c r="Q104" s="6" t="str">
        <f t="shared" ca="1" si="28"/>
        <v>F89</v>
      </c>
      <c r="R104" s="3" t="str">
        <f t="shared" si="21"/>
        <v>3d</v>
      </c>
      <c r="S104" s="6" t="str">
        <f t="shared" ca="1" si="22"/>
        <v>3c. DR Additional Pricing</v>
      </c>
      <c r="T104" s="3" t="s">
        <v>2</v>
      </c>
      <c r="U104" s="3" t="str">
        <f t="shared" si="29"/>
        <v>Shoulder_2024_1hour_capacity</v>
      </c>
      <c r="V104" s="3">
        <v>1</v>
      </c>
      <c r="W104" s="5" t="str">
        <f t="shared" ca="1" si="24"/>
        <v>3d_F89_Shoulder_2024_1hour_capacity_1</v>
      </c>
      <c r="X104" s="3" t="s">
        <v>1</v>
      </c>
      <c r="Z104" s="4" t="str">
        <f t="shared" si="25"/>
        <v>&gt;=0</v>
      </c>
      <c r="AA104" s="3" t="s">
        <v>0</v>
      </c>
      <c r="AB104" s="3" t="s">
        <v>0</v>
      </c>
    </row>
    <row r="105" spans="1:30" ht="3.75" customHeight="1" x14ac:dyDescent="0.25">
      <c r="A105" s="22"/>
      <c r="B105" s="21"/>
      <c r="C105" s="20"/>
      <c r="D105" s="18"/>
      <c r="E105" s="32"/>
      <c r="F105" s="32"/>
      <c r="G105" s="32"/>
      <c r="H105" s="17"/>
      <c r="M105" s="16"/>
      <c r="O105" s="7" t="s">
        <v>3</v>
      </c>
      <c r="Q105" s="6" t="str">
        <f t="shared" ca="1" si="28"/>
        <v>F90</v>
      </c>
      <c r="R105" s="3" t="str">
        <f t="shared" si="21"/>
        <v>3d</v>
      </c>
      <c r="S105" s="6" t="str">
        <f t="shared" ca="1" si="22"/>
        <v>3c. DR Additional Pricing</v>
      </c>
      <c r="T105" s="3" t="s">
        <v>2</v>
      </c>
      <c r="U105" s="3" t="str">
        <f t="shared" si="29"/>
        <v>Shoulder_2025_1hour_capacity</v>
      </c>
      <c r="V105" s="3">
        <v>1</v>
      </c>
      <c r="W105" s="5" t="str">
        <f t="shared" ca="1" si="24"/>
        <v>3d_F90_Shoulder_2025_1hour_capacity_1</v>
      </c>
      <c r="X105" s="3" t="s">
        <v>1</v>
      </c>
      <c r="Z105" s="4" t="str">
        <f t="shared" si="25"/>
        <v>&gt;=0</v>
      </c>
      <c r="AA105" s="3" t="s">
        <v>0</v>
      </c>
      <c r="AB105" s="3" t="s">
        <v>0</v>
      </c>
    </row>
    <row r="106" spans="1:30" ht="3.75" customHeight="1" x14ac:dyDescent="0.25">
      <c r="A106" s="22"/>
      <c r="B106" s="21"/>
      <c r="C106" s="20"/>
      <c r="D106" s="18"/>
      <c r="E106" s="32"/>
      <c r="F106" s="32"/>
      <c r="G106" s="32"/>
      <c r="H106" s="17"/>
      <c r="M106" s="16"/>
      <c r="O106" s="7" t="s">
        <v>3</v>
      </c>
      <c r="Q106" s="6" t="str">
        <f t="shared" ca="1" si="28"/>
        <v>F91</v>
      </c>
      <c r="R106" s="3" t="str">
        <f t="shared" si="21"/>
        <v>3d</v>
      </c>
      <c r="S106" s="6" t="str">
        <f t="shared" ca="1" si="22"/>
        <v>3c. DR Additional Pricing</v>
      </c>
      <c r="T106" s="3" t="s">
        <v>2</v>
      </c>
      <c r="U106" s="3" t="str">
        <f t="shared" si="29"/>
        <v>Shoulder_2026_1hour_capacity</v>
      </c>
      <c r="V106" s="3">
        <v>1</v>
      </c>
      <c r="W106" s="5" t="str">
        <f t="shared" ca="1" si="24"/>
        <v>3d_F91_Shoulder_2026_1hour_capacity_1</v>
      </c>
      <c r="X106" s="3" t="s">
        <v>1</v>
      </c>
      <c r="Z106" s="4" t="str">
        <f t="shared" si="25"/>
        <v>&gt;=0</v>
      </c>
      <c r="AA106" s="3" t="s">
        <v>0</v>
      </c>
      <c r="AB106" s="3" t="s">
        <v>0</v>
      </c>
    </row>
    <row r="107" spans="1:30" ht="3.75" customHeight="1" x14ac:dyDescent="0.25">
      <c r="A107" s="22"/>
      <c r="B107" s="21"/>
      <c r="C107" s="20"/>
      <c r="D107" s="18"/>
      <c r="E107" s="32"/>
      <c r="F107" s="32"/>
      <c r="G107" s="32"/>
      <c r="H107" s="17"/>
      <c r="J107" s="45" t="s">
        <v>46</v>
      </c>
      <c r="K107" s="45"/>
      <c r="L107" s="45"/>
      <c r="M107" s="16"/>
      <c r="O107" s="7" t="s">
        <v>3</v>
      </c>
      <c r="Q107" s="6" t="str">
        <f t="shared" ca="1" si="28"/>
        <v>F92</v>
      </c>
      <c r="R107" s="3" t="str">
        <f t="shared" si="21"/>
        <v>3d</v>
      </c>
      <c r="S107" s="6" t="str">
        <f t="shared" ca="1" si="22"/>
        <v>3c. DR Additional Pricing</v>
      </c>
      <c r="T107" s="3" t="s">
        <v>2</v>
      </c>
      <c r="U107" s="3" t="str">
        <f t="shared" si="29"/>
        <v>Shoulder_2027_1hour_capacity</v>
      </c>
      <c r="V107" s="3">
        <v>1</v>
      </c>
      <c r="W107" s="5" t="str">
        <f t="shared" ca="1" si="24"/>
        <v>3d_F92_Shoulder_2027_1hour_capacity_1</v>
      </c>
      <c r="X107" s="3" t="s">
        <v>1</v>
      </c>
      <c r="Z107" s="4" t="str">
        <f t="shared" si="25"/>
        <v>&gt;=0</v>
      </c>
      <c r="AA107" s="3" t="s">
        <v>0</v>
      </c>
      <c r="AB107" s="3" t="s">
        <v>0</v>
      </c>
    </row>
    <row r="108" spans="1:30" ht="3.75" customHeight="1" x14ac:dyDescent="0.25">
      <c r="A108" s="22"/>
      <c r="B108" s="21"/>
      <c r="C108" s="20"/>
      <c r="D108" s="18"/>
      <c r="E108" s="32"/>
      <c r="F108" s="32"/>
      <c r="G108" s="32"/>
      <c r="H108" s="17"/>
      <c r="M108" s="16"/>
      <c r="O108" s="7" t="s">
        <v>3</v>
      </c>
      <c r="Q108" s="6" t="str">
        <f t="shared" ca="1" si="28"/>
        <v>F93</v>
      </c>
      <c r="R108" s="3" t="str">
        <f t="shared" si="21"/>
        <v>3d</v>
      </c>
      <c r="S108" s="6" t="str">
        <f t="shared" ca="1" si="22"/>
        <v>3c. DR Additional Pricing</v>
      </c>
      <c r="T108" s="3" t="s">
        <v>2</v>
      </c>
      <c r="U108" s="3" t="str">
        <f t="shared" si="29"/>
        <v>Shoulder_2028_1hour_capacity</v>
      </c>
      <c r="V108" s="3">
        <v>1</v>
      </c>
      <c r="W108" s="5" t="str">
        <f t="shared" ca="1" si="24"/>
        <v>3d_F93_Shoulder_2028_1hour_capacity_1</v>
      </c>
      <c r="X108" s="3" t="s">
        <v>1</v>
      </c>
      <c r="Z108" s="4" t="str">
        <f t="shared" si="25"/>
        <v>&gt;=0</v>
      </c>
      <c r="AA108" s="3" t="s">
        <v>0</v>
      </c>
      <c r="AB108" s="3" t="s">
        <v>0</v>
      </c>
    </row>
    <row r="109" spans="1:30" ht="13" x14ac:dyDescent="0.25">
      <c r="A109" s="51" t="s">
        <v>50</v>
      </c>
      <c r="B109" s="49"/>
      <c r="C109" s="18"/>
      <c r="D109" s="18"/>
      <c r="E109" s="18"/>
      <c r="F109" s="18"/>
      <c r="G109" s="32"/>
      <c r="H109" s="17"/>
      <c r="O109" s="1" t="s">
        <v>3</v>
      </c>
    </row>
    <row r="110" spans="1:30" ht="18" customHeight="1" x14ac:dyDescent="0.25">
      <c r="A110" s="50" t="s">
        <v>49</v>
      </c>
      <c r="B110" s="49"/>
      <c r="C110" s="18"/>
      <c r="D110" s="18"/>
      <c r="E110" s="18"/>
      <c r="F110" s="18"/>
      <c r="G110" s="32"/>
      <c r="H110" s="17"/>
    </row>
    <row r="111" spans="1:30" ht="18" customHeight="1" x14ac:dyDescent="0.25">
      <c r="A111" s="48" t="s">
        <v>48</v>
      </c>
      <c r="B111" s="47"/>
      <c r="C111" s="18"/>
      <c r="D111" s="18"/>
      <c r="E111" s="18"/>
      <c r="F111" s="18"/>
      <c r="G111" s="32"/>
      <c r="H111" s="17"/>
      <c r="M111" s="16"/>
      <c r="O111" s="7"/>
      <c r="Q111" s="6"/>
      <c r="S111" s="6"/>
      <c r="U111" s="23"/>
      <c r="W111" s="5"/>
      <c r="X111" s="3"/>
    </row>
    <row r="112" spans="1:30" ht="24" customHeight="1" x14ac:dyDescent="0.25">
      <c r="A112" s="32"/>
      <c r="B112" s="32"/>
      <c r="C112" s="18"/>
      <c r="D112" s="18"/>
      <c r="E112" s="18"/>
      <c r="F112" s="18"/>
      <c r="G112" s="32"/>
      <c r="H112" s="17"/>
      <c r="O112" s="1" t="s">
        <v>3</v>
      </c>
    </row>
    <row r="113" spans="1:30" ht="24" customHeight="1" x14ac:dyDescent="0.25">
      <c r="A113" s="32"/>
      <c r="B113" s="32"/>
      <c r="C113" s="18"/>
      <c r="D113" s="18"/>
      <c r="E113" s="46" t="s">
        <v>8</v>
      </c>
      <c r="F113" s="46" t="s">
        <v>9</v>
      </c>
      <c r="G113" s="32"/>
      <c r="H113" s="17"/>
      <c r="O113" s="1" t="s">
        <v>3</v>
      </c>
    </row>
    <row r="114" spans="1:30" ht="18.75" customHeight="1" x14ac:dyDescent="0.25">
      <c r="A114" s="32"/>
      <c r="B114" s="21">
        <v>2023</v>
      </c>
      <c r="C114" s="20" t="s">
        <v>47</v>
      </c>
      <c r="D114" s="18"/>
      <c r="E114" s="19"/>
      <c r="F114" s="19"/>
      <c r="G114" s="32"/>
      <c r="H114" s="17"/>
      <c r="M114" s="16"/>
      <c r="O114" s="7" t="s">
        <v>3</v>
      </c>
      <c r="Q114" s="6" t="str">
        <f t="shared" ref="Q114:Q128" ca="1" si="30">SUBSTITUTE(CELL("address",E114),"$","")</f>
        <v>E114</v>
      </c>
      <c r="R114" s="3" t="str">
        <f t="shared" ref="R114:R136" si="31">$R$6</f>
        <v>3d</v>
      </c>
      <c r="S114" s="6" t="str">
        <f t="shared" ref="S114:S136" ca="1" si="32">MID(CELL("filename",R114),FIND("]",CELL("filename",R114))+1,256)</f>
        <v>3c. DR Additional Pricing</v>
      </c>
      <c r="T114" s="3" t="s">
        <v>2</v>
      </c>
      <c r="U114" s="3" t="str">
        <f t="shared" ref="U114:U119" si="33">"Fast_response_capacity_summer_"&amp;B114</f>
        <v>Fast_response_capacity_summer_2023</v>
      </c>
      <c r="V114" s="3">
        <v>1</v>
      </c>
      <c r="W114" s="5" t="str">
        <f t="shared" ref="W114:W136" ca="1" si="34">R114&amp;"_"&amp;Q114&amp;"_"&amp;U114&amp;"_"&amp;V114</f>
        <v>3d_E114_Fast_response_capacity_summer_2023_1</v>
      </c>
      <c r="X114" s="3" t="s">
        <v>1</v>
      </c>
      <c r="Z114" s="4" t="str">
        <f t="shared" ref="Z114:Z134" si="35">"&gt;=0"</f>
        <v>&gt;=0</v>
      </c>
      <c r="AA114" s="3" t="s">
        <v>0</v>
      </c>
      <c r="AB114" s="3" t="s">
        <v>0</v>
      </c>
      <c r="AD114" s="15" t="str">
        <f ca="1">"Requirement: "&amp;$Q$6&amp;" answer of ""Yes"""</f>
        <v>Requirement: E6 answer of "Yes"</v>
      </c>
    </row>
    <row r="115" spans="1:30" ht="18.75" customHeight="1" x14ac:dyDescent="0.25">
      <c r="A115" s="32"/>
      <c r="B115" s="21">
        <v>2024</v>
      </c>
      <c r="C115" s="20" t="s">
        <v>47</v>
      </c>
      <c r="D115" s="18"/>
      <c r="E115" s="19"/>
      <c r="F115" s="19"/>
      <c r="G115" s="32"/>
      <c r="H115" s="17"/>
      <c r="O115" s="7" t="s">
        <v>3</v>
      </c>
      <c r="Q115" s="6" t="str">
        <f t="shared" ca="1" si="30"/>
        <v>E115</v>
      </c>
      <c r="R115" s="3" t="str">
        <f t="shared" si="31"/>
        <v>3d</v>
      </c>
      <c r="S115" s="6" t="str">
        <f t="shared" ca="1" si="32"/>
        <v>3c. DR Additional Pricing</v>
      </c>
      <c r="T115" s="3" t="s">
        <v>2</v>
      </c>
      <c r="U115" s="3" t="str">
        <f t="shared" si="33"/>
        <v>Fast_response_capacity_summer_2024</v>
      </c>
      <c r="V115" s="3">
        <v>1</v>
      </c>
      <c r="W115" s="5" t="str">
        <f t="shared" ca="1" si="34"/>
        <v>3d_E115_Fast_response_capacity_summer_2024_1</v>
      </c>
      <c r="X115" s="3" t="s">
        <v>1</v>
      </c>
      <c r="Z115" s="4" t="str">
        <f t="shared" si="35"/>
        <v>&gt;=0</v>
      </c>
      <c r="AA115" s="3" t="s">
        <v>0</v>
      </c>
      <c r="AB115" s="3" t="s">
        <v>0</v>
      </c>
      <c r="AD115" s="15" t="str">
        <f ca="1">"Requirement: "&amp;$Q$6&amp;" answer of ""Yes"""</f>
        <v>Requirement: E6 answer of "Yes"</v>
      </c>
    </row>
    <row r="116" spans="1:30" ht="18.75" customHeight="1" x14ac:dyDescent="0.25">
      <c r="A116" s="32"/>
      <c r="B116" s="21">
        <v>2025</v>
      </c>
      <c r="C116" s="20" t="s">
        <v>47</v>
      </c>
      <c r="D116" s="18"/>
      <c r="E116" s="19"/>
      <c r="F116" s="19"/>
      <c r="G116" s="32"/>
      <c r="H116" s="17"/>
      <c r="O116" s="7" t="s">
        <v>3</v>
      </c>
      <c r="Q116" s="6" t="str">
        <f t="shared" ca="1" si="30"/>
        <v>E116</v>
      </c>
      <c r="R116" s="3" t="str">
        <f t="shared" si="31"/>
        <v>3d</v>
      </c>
      <c r="S116" s="6" t="str">
        <f t="shared" ca="1" si="32"/>
        <v>3c. DR Additional Pricing</v>
      </c>
      <c r="T116" s="3" t="s">
        <v>2</v>
      </c>
      <c r="U116" s="3" t="str">
        <f t="shared" si="33"/>
        <v>Fast_response_capacity_summer_2025</v>
      </c>
      <c r="V116" s="3">
        <v>1</v>
      </c>
      <c r="W116" s="5" t="str">
        <f t="shared" ca="1" si="34"/>
        <v>3d_E116_Fast_response_capacity_summer_2025_1</v>
      </c>
      <c r="X116" s="3" t="s">
        <v>1</v>
      </c>
      <c r="Z116" s="4" t="str">
        <f t="shared" si="35"/>
        <v>&gt;=0</v>
      </c>
      <c r="AA116" s="3" t="s">
        <v>0</v>
      </c>
      <c r="AB116" s="3" t="s">
        <v>0</v>
      </c>
      <c r="AD116" s="15" t="str">
        <f ca="1">"Requirement: "&amp;$Q$6&amp;" answer of ""Yes"""</f>
        <v>Requirement: E6 answer of "Yes"</v>
      </c>
    </row>
    <row r="117" spans="1:30" ht="18.75" customHeight="1" x14ac:dyDescent="0.25">
      <c r="A117" s="32"/>
      <c r="B117" s="21">
        <v>2026</v>
      </c>
      <c r="C117" s="20" t="s">
        <v>47</v>
      </c>
      <c r="D117" s="18"/>
      <c r="E117" s="19"/>
      <c r="F117" s="19"/>
      <c r="G117" s="32"/>
      <c r="H117" s="17"/>
      <c r="O117" s="7" t="s">
        <v>3</v>
      </c>
      <c r="Q117" s="6" t="str">
        <f t="shared" ca="1" si="30"/>
        <v>E117</v>
      </c>
      <c r="R117" s="3" t="str">
        <f t="shared" si="31"/>
        <v>3d</v>
      </c>
      <c r="S117" s="6" t="str">
        <f t="shared" ca="1" si="32"/>
        <v>3c. DR Additional Pricing</v>
      </c>
      <c r="T117" s="3" t="s">
        <v>2</v>
      </c>
      <c r="U117" s="3" t="str">
        <f t="shared" si="33"/>
        <v>Fast_response_capacity_summer_2026</v>
      </c>
      <c r="V117" s="3">
        <v>1</v>
      </c>
      <c r="W117" s="5" t="str">
        <f t="shared" ca="1" si="34"/>
        <v>3d_E117_Fast_response_capacity_summer_2026_1</v>
      </c>
      <c r="X117" s="3" t="s">
        <v>1</v>
      </c>
      <c r="Z117" s="4" t="str">
        <f t="shared" si="35"/>
        <v>&gt;=0</v>
      </c>
      <c r="AA117" s="3" t="s">
        <v>0</v>
      </c>
      <c r="AB117" s="3" t="s">
        <v>0</v>
      </c>
      <c r="AD117" s="15" t="str">
        <f ca="1">"Requirement: "&amp;$Q$6&amp;" answer of ""Yes"""</f>
        <v>Requirement: E6 answer of "Yes"</v>
      </c>
    </row>
    <row r="118" spans="1:30" ht="18.75" customHeight="1" x14ac:dyDescent="0.25">
      <c r="A118" s="32"/>
      <c r="B118" s="21">
        <v>2027</v>
      </c>
      <c r="C118" s="20" t="s">
        <v>47</v>
      </c>
      <c r="D118" s="18"/>
      <c r="E118" s="19"/>
      <c r="F118" s="19"/>
      <c r="G118" s="32"/>
      <c r="H118" s="17"/>
      <c r="O118" s="7" t="s">
        <v>3</v>
      </c>
      <c r="Q118" s="6" t="str">
        <f t="shared" ca="1" si="30"/>
        <v>E118</v>
      </c>
      <c r="R118" s="3" t="str">
        <f t="shared" si="31"/>
        <v>3d</v>
      </c>
      <c r="S118" s="6" t="str">
        <f t="shared" ca="1" si="32"/>
        <v>3c. DR Additional Pricing</v>
      </c>
      <c r="T118" s="3" t="s">
        <v>2</v>
      </c>
      <c r="U118" s="3" t="str">
        <f t="shared" si="33"/>
        <v>Fast_response_capacity_summer_2027</v>
      </c>
      <c r="V118" s="3">
        <v>1</v>
      </c>
      <c r="W118" s="5" t="str">
        <f t="shared" ca="1" si="34"/>
        <v>3d_E118_Fast_response_capacity_summer_2027_1</v>
      </c>
      <c r="X118" s="3" t="s">
        <v>1</v>
      </c>
      <c r="Z118" s="4" t="str">
        <f t="shared" si="35"/>
        <v>&gt;=0</v>
      </c>
      <c r="AA118" s="3" t="s">
        <v>0</v>
      </c>
      <c r="AB118" s="3" t="s">
        <v>0</v>
      </c>
      <c r="AD118" s="15" t="str">
        <f ca="1">"Requirement: "&amp;$Q$6&amp;" answer of ""Yes"""</f>
        <v>Requirement: E6 answer of "Yes"</v>
      </c>
    </row>
    <row r="119" spans="1:30" ht="18.75" customHeight="1" x14ac:dyDescent="0.25">
      <c r="A119" s="32"/>
      <c r="B119" s="21">
        <v>2028</v>
      </c>
      <c r="C119" s="20" t="s">
        <v>47</v>
      </c>
      <c r="D119" s="18"/>
      <c r="E119" s="19"/>
      <c r="F119" s="19"/>
      <c r="G119" s="32"/>
      <c r="H119" s="17"/>
      <c r="M119" s="16"/>
      <c r="O119" s="7" t="s">
        <v>3</v>
      </c>
      <c r="Q119" s="6" t="str">
        <f t="shared" ca="1" si="30"/>
        <v>E119</v>
      </c>
      <c r="R119" s="3" t="str">
        <f t="shared" si="31"/>
        <v>3d</v>
      </c>
      <c r="S119" s="6" t="str">
        <f t="shared" ca="1" si="32"/>
        <v>3c. DR Additional Pricing</v>
      </c>
      <c r="T119" s="3" t="s">
        <v>2</v>
      </c>
      <c r="U119" s="3" t="str">
        <f t="shared" si="33"/>
        <v>Fast_response_capacity_summer_2028</v>
      </c>
      <c r="V119" s="3">
        <v>1</v>
      </c>
      <c r="W119" s="5" t="str">
        <f t="shared" ca="1" si="34"/>
        <v>3d_E119_Fast_response_capacity_summer_2028_1</v>
      </c>
      <c r="X119" s="3" t="s">
        <v>1</v>
      </c>
      <c r="Z119" s="4" t="str">
        <f t="shared" si="35"/>
        <v>&gt;=0</v>
      </c>
      <c r="AA119" s="3" t="s">
        <v>0</v>
      </c>
      <c r="AB119" s="3" t="s">
        <v>0</v>
      </c>
    </row>
    <row r="120" spans="1:30" ht="18.75" customHeight="1" x14ac:dyDescent="0.25">
      <c r="A120" s="22"/>
      <c r="B120" s="21">
        <f>B119+1</f>
        <v>2029</v>
      </c>
      <c r="C120" s="20" t="str">
        <f>C119</f>
        <v>(MW)</v>
      </c>
      <c r="D120" s="18"/>
      <c r="E120" s="19"/>
      <c r="F120" s="19"/>
      <c r="G120" s="32"/>
      <c r="H120" s="17"/>
      <c r="M120" s="16"/>
      <c r="O120" s="7" t="s">
        <v>3</v>
      </c>
      <c r="Q120" s="6" t="str">
        <f t="shared" ca="1" si="30"/>
        <v>E120</v>
      </c>
      <c r="R120" s="3" t="str">
        <f t="shared" si="31"/>
        <v>3d</v>
      </c>
      <c r="S120" s="6" t="str">
        <f t="shared" ca="1" si="32"/>
        <v>3c. DR Additional Pricing</v>
      </c>
      <c r="T120" s="3" t="s">
        <v>2</v>
      </c>
      <c r="U120" s="3" t="str">
        <f t="shared" ref="U120:U128" si="36">"winter_"&amp;B120&amp;"_day_capacity"</f>
        <v>winter_2029_day_capacity</v>
      </c>
      <c r="V120" s="3">
        <v>1</v>
      </c>
      <c r="W120" s="5" t="str">
        <f t="shared" ca="1" si="34"/>
        <v>3d_E120_winter_2029_day_capacity_1</v>
      </c>
      <c r="X120" s="3" t="s">
        <v>1</v>
      </c>
      <c r="Z120" s="4" t="str">
        <f t="shared" si="35"/>
        <v>&gt;=0</v>
      </c>
      <c r="AA120" s="3" t="s">
        <v>0</v>
      </c>
      <c r="AB120" s="3" t="s">
        <v>0</v>
      </c>
      <c r="AD120" s="15" t="str">
        <f ca="1">"Requirement: "&amp;$Q$6&amp;" answer of ""Yes"""</f>
        <v>Requirement: E6 answer of "Yes"</v>
      </c>
    </row>
    <row r="121" spans="1:30" ht="18.75" customHeight="1" x14ac:dyDescent="0.25">
      <c r="A121" s="22"/>
      <c r="B121" s="21">
        <f t="shared" ref="B121:B128" si="37">B120+1</f>
        <v>2030</v>
      </c>
      <c r="C121" s="20" t="str">
        <f t="shared" ref="C121:C128" si="38">C120</f>
        <v>(MW)</v>
      </c>
      <c r="D121" s="18"/>
      <c r="E121" s="19"/>
      <c r="F121" s="19"/>
      <c r="G121" s="32"/>
      <c r="H121" s="17"/>
      <c r="O121" s="7" t="s">
        <v>3</v>
      </c>
      <c r="Q121" s="6" t="str">
        <f t="shared" ca="1" si="30"/>
        <v>E121</v>
      </c>
      <c r="R121" s="3" t="str">
        <f t="shared" si="31"/>
        <v>3d</v>
      </c>
      <c r="S121" s="6" t="str">
        <f t="shared" ca="1" si="32"/>
        <v>3c. DR Additional Pricing</v>
      </c>
      <c r="T121" s="3" t="s">
        <v>2</v>
      </c>
      <c r="U121" s="3" t="str">
        <f t="shared" si="36"/>
        <v>winter_2030_day_capacity</v>
      </c>
      <c r="V121" s="3">
        <v>1</v>
      </c>
      <c r="W121" s="5" t="str">
        <f t="shared" ca="1" si="34"/>
        <v>3d_E121_winter_2030_day_capacity_1</v>
      </c>
      <c r="X121" s="3" t="s">
        <v>1</v>
      </c>
      <c r="Z121" s="4" t="str">
        <f t="shared" si="35"/>
        <v>&gt;=0</v>
      </c>
      <c r="AA121" s="3" t="s">
        <v>0</v>
      </c>
      <c r="AB121" s="3" t="s">
        <v>0</v>
      </c>
      <c r="AD121" s="15" t="str">
        <f ca="1">"Requirement: "&amp;$Q$6&amp;" answer of ""Yes"""</f>
        <v>Requirement: E6 answer of "Yes"</v>
      </c>
    </row>
    <row r="122" spans="1:30" ht="18.75" customHeight="1" x14ac:dyDescent="0.25">
      <c r="A122" s="22"/>
      <c r="B122" s="21">
        <f t="shared" si="37"/>
        <v>2031</v>
      </c>
      <c r="C122" s="20" t="str">
        <f t="shared" si="38"/>
        <v>(MW)</v>
      </c>
      <c r="D122" s="18"/>
      <c r="E122" s="19"/>
      <c r="F122" s="19"/>
      <c r="G122" s="32"/>
      <c r="H122" s="17"/>
      <c r="O122" s="7" t="s">
        <v>3</v>
      </c>
      <c r="Q122" s="6" t="str">
        <f t="shared" ca="1" si="30"/>
        <v>E122</v>
      </c>
      <c r="R122" s="3" t="str">
        <f t="shared" si="31"/>
        <v>3d</v>
      </c>
      <c r="S122" s="6" t="str">
        <f t="shared" ca="1" si="32"/>
        <v>3c. DR Additional Pricing</v>
      </c>
      <c r="T122" s="3" t="s">
        <v>2</v>
      </c>
      <c r="U122" s="3" t="str">
        <f t="shared" si="36"/>
        <v>winter_2031_day_capacity</v>
      </c>
      <c r="V122" s="3">
        <v>1</v>
      </c>
      <c r="W122" s="5" t="str">
        <f t="shared" ca="1" si="34"/>
        <v>3d_E122_winter_2031_day_capacity_1</v>
      </c>
      <c r="X122" s="3" t="s">
        <v>1</v>
      </c>
      <c r="Z122" s="4" t="str">
        <f t="shared" si="35"/>
        <v>&gt;=0</v>
      </c>
      <c r="AA122" s="3" t="s">
        <v>0</v>
      </c>
      <c r="AB122" s="3" t="s">
        <v>0</v>
      </c>
      <c r="AD122" s="15" t="str">
        <f ca="1">"Requirement: "&amp;$Q$6&amp;" answer of ""Yes"""</f>
        <v>Requirement: E6 answer of "Yes"</v>
      </c>
    </row>
    <row r="123" spans="1:30" ht="18.75" customHeight="1" x14ac:dyDescent="0.25">
      <c r="A123" s="22"/>
      <c r="B123" s="21">
        <f t="shared" si="37"/>
        <v>2032</v>
      </c>
      <c r="C123" s="20" t="str">
        <f t="shared" si="38"/>
        <v>(MW)</v>
      </c>
      <c r="D123" s="18"/>
      <c r="E123" s="19"/>
      <c r="F123" s="19"/>
      <c r="G123" s="32"/>
      <c r="H123" s="17"/>
      <c r="O123" s="7" t="s">
        <v>3</v>
      </c>
      <c r="Q123" s="6" t="str">
        <f t="shared" ca="1" si="30"/>
        <v>E123</v>
      </c>
      <c r="R123" s="3" t="str">
        <f t="shared" si="31"/>
        <v>3d</v>
      </c>
      <c r="S123" s="6" t="str">
        <f t="shared" ca="1" si="32"/>
        <v>3c. DR Additional Pricing</v>
      </c>
      <c r="T123" s="3" t="s">
        <v>2</v>
      </c>
      <c r="U123" s="3" t="str">
        <f t="shared" si="36"/>
        <v>winter_2032_day_capacity</v>
      </c>
      <c r="V123" s="3">
        <v>1</v>
      </c>
      <c r="W123" s="5" t="str">
        <f t="shared" ca="1" si="34"/>
        <v>3d_E123_winter_2032_day_capacity_1</v>
      </c>
      <c r="X123" s="3" t="s">
        <v>1</v>
      </c>
      <c r="Z123" s="4" t="str">
        <f t="shared" si="35"/>
        <v>&gt;=0</v>
      </c>
      <c r="AA123" s="3" t="s">
        <v>0</v>
      </c>
      <c r="AB123" s="3" t="s">
        <v>0</v>
      </c>
      <c r="AD123" s="15" t="str">
        <f ca="1">"Requirement: "&amp;$Q$6&amp;" answer of ""Yes"""</f>
        <v>Requirement: E6 answer of "Yes"</v>
      </c>
    </row>
    <row r="124" spans="1:30" ht="18.75" customHeight="1" x14ac:dyDescent="0.25">
      <c r="A124" s="22"/>
      <c r="B124" s="21">
        <f t="shared" si="37"/>
        <v>2033</v>
      </c>
      <c r="C124" s="20" t="str">
        <f t="shared" si="38"/>
        <v>(MW)</v>
      </c>
      <c r="D124" s="18"/>
      <c r="E124" s="19"/>
      <c r="F124" s="19"/>
      <c r="G124" s="32"/>
      <c r="H124" s="17"/>
      <c r="O124" s="7" t="s">
        <v>3</v>
      </c>
      <c r="Q124" s="6" t="str">
        <f t="shared" ca="1" si="30"/>
        <v>E124</v>
      </c>
      <c r="R124" s="3" t="str">
        <f t="shared" si="31"/>
        <v>3d</v>
      </c>
      <c r="S124" s="6" t="str">
        <f t="shared" ca="1" si="32"/>
        <v>3c. DR Additional Pricing</v>
      </c>
      <c r="T124" s="3" t="s">
        <v>2</v>
      </c>
      <c r="U124" s="3" t="str">
        <f t="shared" si="36"/>
        <v>winter_2033_day_capacity</v>
      </c>
      <c r="V124" s="3">
        <v>1</v>
      </c>
      <c r="W124" s="5" t="str">
        <f t="shared" ca="1" si="34"/>
        <v>3d_E124_winter_2033_day_capacity_1</v>
      </c>
      <c r="X124" s="3" t="s">
        <v>1</v>
      </c>
      <c r="Z124" s="4" t="str">
        <f t="shared" si="35"/>
        <v>&gt;=0</v>
      </c>
      <c r="AA124" s="3" t="s">
        <v>0</v>
      </c>
      <c r="AB124" s="3" t="s">
        <v>0</v>
      </c>
      <c r="AD124" s="15" t="str">
        <f ca="1">"Requirement: "&amp;$Q$6&amp;" answer of ""Yes"""</f>
        <v>Requirement: E6 answer of "Yes"</v>
      </c>
    </row>
    <row r="125" spans="1:30" ht="18.75" customHeight="1" x14ac:dyDescent="0.25">
      <c r="A125" s="22"/>
      <c r="B125" s="21">
        <f t="shared" si="37"/>
        <v>2034</v>
      </c>
      <c r="C125" s="20" t="str">
        <f t="shared" si="38"/>
        <v>(MW)</v>
      </c>
      <c r="D125" s="18"/>
      <c r="E125" s="19"/>
      <c r="F125" s="19"/>
      <c r="G125" s="32"/>
      <c r="H125" s="17"/>
      <c r="M125" s="16"/>
      <c r="O125" s="7" t="s">
        <v>3</v>
      </c>
      <c r="Q125" s="6" t="str">
        <f t="shared" ca="1" si="30"/>
        <v>E125</v>
      </c>
      <c r="R125" s="3" t="str">
        <f t="shared" si="31"/>
        <v>3d</v>
      </c>
      <c r="S125" s="6" t="str">
        <f t="shared" ca="1" si="32"/>
        <v>3c. DR Additional Pricing</v>
      </c>
      <c r="T125" s="3" t="s">
        <v>2</v>
      </c>
      <c r="U125" s="3" t="str">
        <f t="shared" si="36"/>
        <v>winter_2034_day_capacity</v>
      </c>
      <c r="V125" s="3">
        <v>1</v>
      </c>
      <c r="W125" s="5" t="str">
        <f t="shared" ca="1" si="34"/>
        <v>3d_E125_winter_2034_day_capacity_1</v>
      </c>
      <c r="X125" s="3" t="s">
        <v>1</v>
      </c>
      <c r="Z125" s="4" t="str">
        <f t="shared" si="35"/>
        <v>&gt;=0</v>
      </c>
      <c r="AA125" s="3" t="s">
        <v>0</v>
      </c>
      <c r="AB125" s="3" t="s">
        <v>0</v>
      </c>
    </row>
    <row r="126" spans="1:30" ht="18.75" customHeight="1" x14ac:dyDescent="0.25">
      <c r="A126" s="22"/>
      <c r="B126" s="21">
        <f t="shared" si="37"/>
        <v>2035</v>
      </c>
      <c r="C126" s="20" t="str">
        <f t="shared" si="38"/>
        <v>(MW)</v>
      </c>
      <c r="D126" s="18"/>
      <c r="E126" s="19"/>
      <c r="F126" s="19"/>
      <c r="G126" s="32"/>
      <c r="H126" s="17"/>
      <c r="O126" s="7" t="s">
        <v>3</v>
      </c>
      <c r="Q126" s="6" t="str">
        <f t="shared" ca="1" si="30"/>
        <v>E126</v>
      </c>
      <c r="R126" s="3" t="str">
        <f t="shared" si="31"/>
        <v>3d</v>
      </c>
      <c r="S126" s="6" t="str">
        <f t="shared" ca="1" si="32"/>
        <v>3c. DR Additional Pricing</v>
      </c>
      <c r="T126" s="3" t="s">
        <v>2</v>
      </c>
      <c r="U126" s="3" t="str">
        <f t="shared" si="36"/>
        <v>winter_2035_day_capacity</v>
      </c>
      <c r="V126" s="3">
        <v>1</v>
      </c>
      <c r="W126" s="5" t="str">
        <f t="shared" ca="1" si="34"/>
        <v>3d_E126_winter_2035_day_capacity_1</v>
      </c>
      <c r="X126" s="3" t="s">
        <v>1</v>
      </c>
      <c r="Z126" s="4" t="str">
        <f t="shared" si="35"/>
        <v>&gt;=0</v>
      </c>
      <c r="AA126" s="3" t="s">
        <v>0</v>
      </c>
      <c r="AB126" s="3" t="s">
        <v>0</v>
      </c>
      <c r="AD126" s="15" t="str">
        <f ca="1">"Requirement: "&amp;$Q$6&amp;" answer of ""Yes"""</f>
        <v>Requirement: E6 answer of "Yes"</v>
      </c>
    </row>
    <row r="127" spans="1:30" ht="18.75" customHeight="1" x14ac:dyDescent="0.25">
      <c r="A127" s="22"/>
      <c r="B127" s="21">
        <f t="shared" si="37"/>
        <v>2036</v>
      </c>
      <c r="C127" s="20" t="str">
        <f t="shared" si="38"/>
        <v>(MW)</v>
      </c>
      <c r="D127" s="18"/>
      <c r="E127" s="19"/>
      <c r="F127" s="19"/>
      <c r="G127" s="32"/>
      <c r="H127" s="17"/>
      <c r="O127" s="7" t="s">
        <v>3</v>
      </c>
      <c r="Q127" s="6" t="str">
        <f t="shared" ca="1" si="30"/>
        <v>E127</v>
      </c>
      <c r="R127" s="3" t="str">
        <f t="shared" si="31"/>
        <v>3d</v>
      </c>
      <c r="S127" s="6" t="str">
        <f t="shared" ca="1" si="32"/>
        <v>3c. DR Additional Pricing</v>
      </c>
      <c r="T127" s="3" t="s">
        <v>2</v>
      </c>
      <c r="U127" s="3" t="str">
        <f t="shared" si="36"/>
        <v>winter_2036_day_capacity</v>
      </c>
      <c r="V127" s="3">
        <v>1</v>
      </c>
      <c r="W127" s="5" t="str">
        <f t="shared" ca="1" si="34"/>
        <v>3d_E127_winter_2036_day_capacity_1</v>
      </c>
      <c r="X127" s="3" t="s">
        <v>1</v>
      </c>
      <c r="Z127" s="4" t="str">
        <f t="shared" si="35"/>
        <v>&gt;=0</v>
      </c>
      <c r="AA127" s="3" t="s">
        <v>0</v>
      </c>
      <c r="AB127" s="3" t="s">
        <v>0</v>
      </c>
      <c r="AD127" s="15" t="str">
        <f ca="1">"Requirement: "&amp;$Q$6&amp;" answer of ""Yes"""</f>
        <v>Requirement: E6 answer of "Yes"</v>
      </c>
    </row>
    <row r="128" spans="1:30" ht="18.75" customHeight="1" x14ac:dyDescent="0.25">
      <c r="A128" s="22"/>
      <c r="B128" s="21">
        <f t="shared" si="37"/>
        <v>2037</v>
      </c>
      <c r="C128" s="20" t="str">
        <f t="shared" si="38"/>
        <v>(MW)</v>
      </c>
      <c r="D128" s="18"/>
      <c r="E128" s="19"/>
      <c r="F128" s="19"/>
      <c r="G128" s="32"/>
      <c r="H128" s="17"/>
      <c r="M128" s="16"/>
      <c r="O128" s="7" t="s">
        <v>3</v>
      </c>
      <c r="Q128" s="6" t="str">
        <f t="shared" ca="1" si="30"/>
        <v>E128</v>
      </c>
      <c r="R128" s="3" t="str">
        <f t="shared" si="31"/>
        <v>3d</v>
      </c>
      <c r="S128" s="6" t="str">
        <f t="shared" ca="1" si="32"/>
        <v>3c. DR Additional Pricing</v>
      </c>
      <c r="T128" s="3" t="s">
        <v>2</v>
      </c>
      <c r="U128" s="3" t="str">
        <f t="shared" si="36"/>
        <v>winter_2037_day_capacity</v>
      </c>
      <c r="V128" s="3">
        <v>1</v>
      </c>
      <c r="W128" s="5" t="str">
        <f t="shared" ca="1" si="34"/>
        <v>3d_E128_winter_2037_day_capacity_1</v>
      </c>
      <c r="X128" s="3" t="s">
        <v>1</v>
      </c>
      <c r="Z128" s="4" t="str">
        <f t="shared" si="35"/>
        <v>&gt;=0</v>
      </c>
      <c r="AA128" s="3" t="s">
        <v>0</v>
      </c>
      <c r="AB128" s="3" t="s">
        <v>0</v>
      </c>
    </row>
    <row r="129" spans="1:37" ht="8.25" customHeight="1" x14ac:dyDescent="0.25">
      <c r="A129" s="22"/>
      <c r="B129" s="21"/>
      <c r="C129" s="20"/>
      <c r="D129" s="18"/>
      <c r="E129" s="32"/>
      <c r="F129" s="32"/>
      <c r="G129" s="32"/>
      <c r="H129" s="17"/>
      <c r="M129" s="16"/>
      <c r="O129" s="7" t="s">
        <v>3</v>
      </c>
      <c r="Q129" s="6" t="str">
        <f t="shared" ref="Q129:Q134" ca="1" si="39">SUBSTITUTE(CELL("address",F114),"$","")</f>
        <v>F114</v>
      </c>
      <c r="R129" s="3" t="str">
        <f t="shared" si="31"/>
        <v>3d</v>
      </c>
      <c r="S129" s="6" t="str">
        <f t="shared" ca="1" si="32"/>
        <v>3c. DR Additional Pricing</v>
      </c>
      <c r="T129" s="3" t="s">
        <v>2</v>
      </c>
      <c r="U129" s="3" t="str">
        <f t="shared" ref="U129:U134" si="40">"Fast_response_capacity_winter_"&amp;B114</f>
        <v>Fast_response_capacity_winter_2023</v>
      </c>
      <c r="V129" s="3">
        <v>1</v>
      </c>
      <c r="W129" s="5" t="str">
        <f t="shared" ca="1" si="34"/>
        <v>3d_F114_Fast_response_capacity_winter_2023_1</v>
      </c>
      <c r="X129" s="3" t="s">
        <v>1</v>
      </c>
      <c r="Z129" s="4" t="str">
        <f t="shared" si="35"/>
        <v>&gt;=0</v>
      </c>
      <c r="AA129" s="3" t="s">
        <v>0</v>
      </c>
      <c r="AB129" s="3" t="s">
        <v>0</v>
      </c>
    </row>
    <row r="130" spans="1:37" ht="3.75" customHeight="1" x14ac:dyDescent="0.25">
      <c r="A130" s="22"/>
      <c r="B130" s="21"/>
      <c r="C130" s="20"/>
      <c r="D130" s="18"/>
      <c r="E130" s="32"/>
      <c r="F130" s="32"/>
      <c r="G130" s="32"/>
      <c r="H130" s="17"/>
      <c r="M130" s="16"/>
      <c r="O130" s="7" t="s">
        <v>3</v>
      </c>
      <c r="Q130" s="6" t="str">
        <f t="shared" ca="1" si="39"/>
        <v>F115</v>
      </c>
      <c r="R130" s="3" t="str">
        <f t="shared" si="31"/>
        <v>3d</v>
      </c>
      <c r="S130" s="6" t="str">
        <f t="shared" ca="1" si="32"/>
        <v>3c. DR Additional Pricing</v>
      </c>
      <c r="T130" s="3" t="s">
        <v>2</v>
      </c>
      <c r="U130" s="3" t="str">
        <f t="shared" si="40"/>
        <v>Fast_response_capacity_winter_2024</v>
      </c>
      <c r="V130" s="3">
        <v>1</v>
      </c>
      <c r="W130" s="5" t="str">
        <f t="shared" ca="1" si="34"/>
        <v>3d_F115_Fast_response_capacity_winter_2024_1</v>
      </c>
      <c r="X130" s="3" t="s">
        <v>1</v>
      </c>
      <c r="Z130" s="4" t="str">
        <f t="shared" si="35"/>
        <v>&gt;=0</v>
      </c>
      <c r="AA130" s="3" t="s">
        <v>0</v>
      </c>
      <c r="AB130" s="3" t="s">
        <v>0</v>
      </c>
    </row>
    <row r="131" spans="1:37" ht="3.75" customHeight="1" x14ac:dyDescent="0.25">
      <c r="A131" s="22"/>
      <c r="B131" s="21"/>
      <c r="C131" s="20"/>
      <c r="D131" s="18"/>
      <c r="E131" s="32"/>
      <c r="F131" s="32"/>
      <c r="G131" s="32"/>
      <c r="H131" s="17"/>
      <c r="M131" s="16"/>
      <c r="O131" s="7" t="s">
        <v>3</v>
      </c>
      <c r="Q131" s="6" t="str">
        <f t="shared" ca="1" si="39"/>
        <v>F116</v>
      </c>
      <c r="R131" s="3" t="str">
        <f t="shared" si="31"/>
        <v>3d</v>
      </c>
      <c r="S131" s="6" t="str">
        <f t="shared" ca="1" si="32"/>
        <v>3c. DR Additional Pricing</v>
      </c>
      <c r="T131" s="3" t="s">
        <v>2</v>
      </c>
      <c r="U131" s="3" t="str">
        <f t="shared" si="40"/>
        <v>Fast_response_capacity_winter_2025</v>
      </c>
      <c r="V131" s="3">
        <v>1</v>
      </c>
      <c r="W131" s="5" t="str">
        <f t="shared" ca="1" si="34"/>
        <v>3d_F116_Fast_response_capacity_winter_2025_1</v>
      </c>
      <c r="X131" s="3" t="s">
        <v>1</v>
      </c>
      <c r="Z131" s="4" t="str">
        <f t="shared" si="35"/>
        <v>&gt;=0</v>
      </c>
      <c r="AA131" s="3" t="s">
        <v>0</v>
      </c>
      <c r="AB131" s="3" t="s">
        <v>0</v>
      </c>
    </row>
    <row r="132" spans="1:37" ht="3.75" customHeight="1" x14ac:dyDescent="0.25">
      <c r="A132" s="22"/>
      <c r="B132" s="21"/>
      <c r="C132" s="20"/>
      <c r="D132" s="18"/>
      <c r="E132" s="32"/>
      <c r="F132" s="32"/>
      <c r="G132" s="32"/>
      <c r="H132" s="17"/>
      <c r="J132" s="45" t="s">
        <v>46</v>
      </c>
      <c r="K132" s="45"/>
      <c r="L132" s="45"/>
      <c r="M132" s="16"/>
      <c r="O132" s="7" t="s">
        <v>3</v>
      </c>
      <c r="Q132" s="6" t="str">
        <f t="shared" ca="1" si="39"/>
        <v>F117</v>
      </c>
      <c r="R132" s="3" t="str">
        <f t="shared" si="31"/>
        <v>3d</v>
      </c>
      <c r="S132" s="6" t="str">
        <f t="shared" ca="1" si="32"/>
        <v>3c. DR Additional Pricing</v>
      </c>
      <c r="T132" s="3" t="s">
        <v>2</v>
      </c>
      <c r="U132" s="3" t="str">
        <f t="shared" si="40"/>
        <v>Fast_response_capacity_winter_2026</v>
      </c>
      <c r="V132" s="3">
        <v>1</v>
      </c>
      <c r="W132" s="5" t="str">
        <f t="shared" ca="1" si="34"/>
        <v>3d_F117_Fast_response_capacity_winter_2026_1</v>
      </c>
      <c r="X132" s="3" t="s">
        <v>1</v>
      </c>
      <c r="Z132" s="4" t="str">
        <f t="shared" si="35"/>
        <v>&gt;=0</v>
      </c>
      <c r="AA132" s="3" t="s">
        <v>0</v>
      </c>
      <c r="AB132" s="3" t="s">
        <v>0</v>
      </c>
    </row>
    <row r="133" spans="1:37" ht="3.75" customHeight="1" x14ac:dyDescent="0.25">
      <c r="A133" s="22"/>
      <c r="B133" s="21"/>
      <c r="C133" s="20"/>
      <c r="D133" s="18"/>
      <c r="E133" s="32"/>
      <c r="F133" s="32"/>
      <c r="G133" s="32"/>
      <c r="H133" s="17"/>
      <c r="M133" s="16"/>
      <c r="O133" s="7" t="s">
        <v>3</v>
      </c>
      <c r="Q133" s="6" t="str">
        <f t="shared" ca="1" si="39"/>
        <v>F118</v>
      </c>
      <c r="R133" s="3" t="str">
        <f t="shared" si="31"/>
        <v>3d</v>
      </c>
      <c r="S133" s="6" t="str">
        <f t="shared" ca="1" si="32"/>
        <v>3c. DR Additional Pricing</v>
      </c>
      <c r="T133" s="3" t="s">
        <v>2</v>
      </c>
      <c r="U133" s="3" t="str">
        <f t="shared" si="40"/>
        <v>Fast_response_capacity_winter_2027</v>
      </c>
      <c r="V133" s="3">
        <v>1</v>
      </c>
      <c r="W133" s="5" t="str">
        <f t="shared" ca="1" si="34"/>
        <v>3d_F118_Fast_response_capacity_winter_2027_1</v>
      </c>
      <c r="X133" s="3" t="s">
        <v>1</v>
      </c>
      <c r="Z133" s="4" t="str">
        <f t="shared" si="35"/>
        <v>&gt;=0</v>
      </c>
      <c r="AA133" s="3" t="s">
        <v>0</v>
      </c>
      <c r="AB133" s="3" t="s">
        <v>0</v>
      </c>
    </row>
    <row r="134" spans="1:37" ht="3.75" customHeight="1" x14ac:dyDescent="0.25">
      <c r="A134" s="22"/>
      <c r="B134" s="21"/>
      <c r="C134" s="20"/>
      <c r="D134" s="18"/>
      <c r="E134" s="32"/>
      <c r="F134" s="32"/>
      <c r="G134" s="32"/>
      <c r="H134" s="17"/>
      <c r="M134" s="16"/>
      <c r="O134" s="7" t="s">
        <v>3</v>
      </c>
      <c r="Q134" s="6" t="str">
        <f t="shared" ca="1" si="39"/>
        <v>F119</v>
      </c>
      <c r="R134" s="3" t="str">
        <f t="shared" si="31"/>
        <v>3d</v>
      </c>
      <c r="S134" s="6" t="str">
        <f t="shared" ca="1" si="32"/>
        <v>3c. DR Additional Pricing</v>
      </c>
      <c r="T134" s="3" t="s">
        <v>2</v>
      </c>
      <c r="U134" s="3" t="str">
        <f t="shared" si="40"/>
        <v>Fast_response_capacity_winter_2028</v>
      </c>
      <c r="V134" s="3">
        <v>1</v>
      </c>
      <c r="W134" s="5" t="str">
        <f t="shared" ca="1" si="34"/>
        <v>3d_F119_Fast_response_capacity_winter_2028_1</v>
      </c>
      <c r="X134" s="3" t="s">
        <v>1</v>
      </c>
      <c r="Z134" s="4" t="str">
        <f t="shared" si="35"/>
        <v>&gt;=0</v>
      </c>
      <c r="AA134" s="3" t="s">
        <v>0</v>
      </c>
      <c r="AB134" s="3" t="s">
        <v>0</v>
      </c>
    </row>
    <row r="135" spans="1:37" ht="47.25" customHeight="1" x14ac:dyDescent="0.25">
      <c r="A135" s="103" t="s">
        <v>45</v>
      </c>
      <c r="B135" s="104"/>
      <c r="C135" s="104"/>
      <c r="D135" s="18"/>
      <c r="E135" s="133"/>
      <c r="F135" s="134"/>
      <c r="G135" s="18"/>
      <c r="H135" s="17"/>
      <c r="O135" s="1" t="s">
        <v>3</v>
      </c>
      <c r="P135" s="41"/>
      <c r="Q135" s="6" t="str">
        <f ca="1">SUBSTITUTE(CELL("address",E135),"$","")</f>
        <v>E135</v>
      </c>
      <c r="R135" s="3" t="str">
        <f t="shared" si="31"/>
        <v>3d</v>
      </c>
      <c r="S135" s="6" t="str">
        <f t="shared" ca="1" si="32"/>
        <v>3c. DR Additional Pricing</v>
      </c>
      <c r="T135" s="3" t="s">
        <v>2</v>
      </c>
      <c r="U135" s="23" t="s">
        <v>44</v>
      </c>
      <c r="V135" s="3">
        <v>1</v>
      </c>
      <c r="W135" s="5" t="str">
        <f t="shared" ca="1" si="34"/>
        <v>3d_E135_additional capacity_1</v>
      </c>
      <c r="X135" s="1" t="s">
        <v>43</v>
      </c>
      <c r="Y135" s="1">
        <v>100</v>
      </c>
      <c r="AA135" s="3" t="s">
        <v>0</v>
      </c>
      <c r="AB135" s="3" t="s">
        <v>0</v>
      </c>
    </row>
    <row r="136" spans="1:37" ht="24" customHeight="1" x14ac:dyDescent="0.25">
      <c r="A136" s="135" t="s">
        <v>42</v>
      </c>
      <c r="B136" s="135"/>
      <c r="C136" s="135"/>
      <c r="D136" s="135"/>
      <c r="E136" s="135"/>
      <c r="F136" s="135"/>
      <c r="G136" s="135"/>
      <c r="H136" s="17"/>
      <c r="M136" s="16"/>
      <c r="O136" s="1" t="s">
        <v>3</v>
      </c>
      <c r="P136" s="41"/>
      <c r="Q136" s="6" t="str">
        <f ca="1">SUBSTITUTE(CELL("address",E136),"$","")</f>
        <v>E136</v>
      </c>
      <c r="R136" s="3" t="str">
        <f t="shared" si="31"/>
        <v>3d</v>
      </c>
      <c r="S136" s="6" t="str">
        <f t="shared" ca="1" si="32"/>
        <v>3c. DR Additional Pricing</v>
      </c>
      <c r="T136" s="3" t="s">
        <v>2</v>
      </c>
      <c r="U136" s="3" t="s">
        <v>41</v>
      </c>
      <c r="V136" s="3">
        <v>1</v>
      </c>
      <c r="W136" s="5" t="str">
        <f t="shared" ca="1" si="34"/>
        <v>3d_E136_submit_measure_plan_1</v>
      </c>
      <c r="X136" s="1" t="s">
        <v>40</v>
      </c>
      <c r="Z136" s="42" t="str">
        <f>CONCATENATE(AJ136,",",AK136)</f>
        <v>Submitted,Not Submitted</v>
      </c>
      <c r="AA136" s="3" t="s">
        <v>0</v>
      </c>
      <c r="AB136" s="3" t="s">
        <v>0</v>
      </c>
      <c r="AJ136" s="1" t="s">
        <v>5</v>
      </c>
      <c r="AK136" s="1" t="s">
        <v>4</v>
      </c>
    </row>
    <row r="137" spans="1:37" ht="14.25" customHeight="1" x14ac:dyDescent="0.25">
      <c r="A137" s="44" t="s">
        <v>39</v>
      </c>
      <c r="B137" s="43"/>
      <c r="C137" s="32"/>
      <c r="D137" s="32"/>
      <c r="E137" s="32"/>
      <c r="F137" s="32"/>
      <c r="G137" s="32"/>
      <c r="H137" s="17"/>
      <c r="P137" s="41"/>
      <c r="Q137" s="6"/>
      <c r="S137" s="6"/>
      <c r="W137" s="5"/>
      <c r="Z137" s="42"/>
    </row>
    <row r="138" spans="1:37" ht="23.25" customHeight="1" thickBot="1" x14ac:dyDescent="0.3">
      <c r="A138" s="44"/>
      <c r="B138" s="43"/>
      <c r="C138" s="32"/>
      <c r="D138" s="32"/>
      <c r="E138" s="32"/>
      <c r="F138" s="32"/>
      <c r="G138" s="32"/>
      <c r="H138" s="17"/>
      <c r="P138" s="41"/>
      <c r="Q138" s="6"/>
      <c r="S138" s="6"/>
      <c r="W138" s="5"/>
      <c r="Z138" s="42"/>
    </row>
    <row r="139" spans="1:37" ht="19.5" customHeight="1" thickBot="1" x14ac:dyDescent="0.35">
      <c r="A139" s="97" t="s">
        <v>38</v>
      </c>
      <c r="B139" s="98"/>
      <c r="C139" s="98"/>
      <c r="D139" s="98"/>
      <c r="E139" s="98"/>
      <c r="F139" s="98"/>
      <c r="G139" s="98"/>
      <c r="H139" s="99"/>
      <c r="P139" s="41"/>
    </row>
    <row r="140" spans="1:37" ht="26.25" customHeight="1" thickBot="1" x14ac:dyDescent="0.35">
      <c r="A140" s="136" t="s">
        <v>37</v>
      </c>
      <c r="B140" s="136"/>
      <c r="C140" s="137"/>
      <c r="D140" s="137"/>
      <c r="E140" s="137"/>
      <c r="F140" s="137"/>
      <c r="G140" s="137"/>
      <c r="H140" s="31"/>
      <c r="P140" s="30"/>
    </row>
    <row r="141" spans="1:37" x14ac:dyDescent="0.25">
      <c r="A141" s="138" t="s">
        <v>36</v>
      </c>
      <c r="B141" s="139"/>
      <c r="C141" s="140"/>
      <c r="D141" s="140"/>
      <c r="E141" s="140"/>
      <c r="F141" s="140"/>
      <c r="G141" s="140"/>
      <c r="H141" s="17"/>
      <c r="P141" s="30"/>
    </row>
    <row r="142" spans="1:37" ht="18" customHeight="1" x14ac:dyDescent="0.25">
      <c r="A142" s="112"/>
      <c r="B142" s="102"/>
      <c r="C142" s="102"/>
      <c r="D142" s="102"/>
      <c r="E142" s="102"/>
      <c r="F142" s="102"/>
      <c r="G142" s="102"/>
      <c r="H142" s="17"/>
      <c r="O142" s="1" t="s">
        <v>3</v>
      </c>
    </row>
    <row r="143" spans="1:37" ht="15.75" customHeight="1" x14ac:dyDescent="0.25">
      <c r="A143" s="29"/>
      <c r="B143" s="28"/>
      <c r="C143" s="18"/>
      <c r="D143" s="18"/>
      <c r="E143" s="18"/>
      <c r="F143" s="18"/>
      <c r="G143" s="18"/>
      <c r="H143" s="17"/>
    </row>
    <row r="144" spans="1:37" ht="24" customHeight="1" x14ac:dyDescent="0.3">
      <c r="A144" s="27"/>
      <c r="B144" s="26" t="s">
        <v>11</v>
      </c>
      <c r="C144" s="25" t="s">
        <v>10</v>
      </c>
      <c r="D144" s="18"/>
      <c r="E144" s="33"/>
      <c r="F144" s="32"/>
      <c r="G144" s="18"/>
      <c r="H144" s="17"/>
      <c r="M144" s="16"/>
      <c r="O144" s="7"/>
      <c r="Q144" s="6"/>
      <c r="S144" s="6"/>
      <c r="U144" s="23"/>
      <c r="W144" s="5"/>
      <c r="X144" s="3"/>
    </row>
    <row r="145" spans="1:30" ht="18.75" customHeight="1" x14ac:dyDescent="0.25">
      <c r="A145" s="22"/>
      <c r="B145" s="21">
        <v>2023</v>
      </c>
      <c r="C145" s="20" t="s">
        <v>7</v>
      </c>
      <c r="D145" s="18"/>
      <c r="E145" s="19"/>
      <c r="F145" s="32"/>
      <c r="G145" s="32"/>
      <c r="H145" s="17"/>
      <c r="M145" s="16"/>
      <c r="O145" s="1" t="s">
        <v>3</v>
      </c>
      <c r="Q145" s="6" t="str">
        <f t="shared" ref="Q145:Q159" ca="1" si="41">SUBSTITUTE(CELL("address",E145),"$","")</f>
        <v>E145</v>
      </c>
      <c r="R145" s="3" t="str">
        <f t="shared" ref="R145:R159" si="42">$R$6</f>
        <v>3d</v>
      </c>
      <c r="S145" s="6" t="str">
        <f t="shared" ref="S145:S159" ca="1" si="43">MID(CELL("filename",R145),FIND("]",CELL("filename",R145))+1,256)</f>
        <v>3c. DR Additional Pricing</v>
      </c>
      <c r="T145" s="3" t="s">
        <v>2</v>
      </c>
      <c r="U145" s="3" t="str">
        <f t="shared" ref="U145:U159" si="44">"winter_capacity_FOM_"&amp;B145</f>
        <v>winter_capacity_FOM_2023</v>
      </c>
      <c r="V145" s="3">
        <v>1</v>
      </c>
      <c r="W145" s="5" t="str">
        <f t="shared" ref="W145:W159" ca="1" si="45">R145&amp;"_"&amp;Q145&amp;"_"&amp;U145&amp;"_"&amp;V145</f>
        <v>3d_E145_winter_capacity_FOM_2023_1</v>
      </c>
      <c r="X145" s="3" t="s">
        <v>1</v>
      </c>
      <c r="Z145" s="4" t="str">
        <f t="shared" ref="Z145:Z159" si="46">"&gt;=0"</f>
        <v>&gt;=0</v>
      </c>
      <c r="AA145" s="3" t="s">
        <v>0</v>
      </c>
      <c r="AB145" s="3" t="s">
        <v>6</v>
      </c>
      <c r="AD145" s="15" t="str">
        <f t="shared" ref="AD145:AD159" ca="1" si="47">"Requirement: "&amp;$Q$6&amp;" answer of ""Yes"""</f>
        <v>Requirement: E6 answer of "Yes"</v>
      </c>
    </row>
    <row r="146" spans="1:30" ht="18.75" customHeight="1" x14ac:dyDescent="0.25">
      <c r="A146" s="22"/>
      <c r="B146" s="21">
        <v>2024</v>
      </c>
      <c r="C146" s="20" t="s">
        <v>7</v>
      </c>
      <c r="D146" s="18"/>
      <c r="E146" s="19"/>
      <c r="F146" s="32"/>
      <c r="G146" s="32"/>
      <c r="H146" s="17"/>
      <c r="M146" s="16"/>
      <c r="O146" s="1" t="s">
        <v>3</v>
      </c>
      <c r="Q146" s="6" t="str">
        <f t="shared" ca="1" si="41"/>
        <v>E146</v>
      </c>
      <c r="R146" s="3" t="str">
        <f t="shared" si="42"/>
        <v>3d</v>
      </c>
      <c r="S146" s="6" t="str">
        <f t="shared" ca="1" si="43"/>
        <v>3c. DR Additional Pricing</v>
      </c>
      <c r="T146" s="3" t="s">
        <v>2</v>
      </c>
      <c r="U146" s="3" t="str">
        <f t="shared" si="44"/>
        <v>winter_capacity_FOM_2024</v>
      </c>
      <c r="V146" s="3">
        <v>1</v>
      </c>
      <c r="W146" s="5" t="str">
        <f t="shared" ca="1" si="45"/>
        <v>3d_E146_winter_capacity_FOM_2024_1</v>
      </c>
      <c r="X146" s="3" t="s">
        <v>1</v>
      </c>
      <c r="Z146" s="4" t="str">
        <f t="shared" si="46"/>
        <v>&gt;=0</v>
      </c>
      <c r="AA146" s="3" t="s">
        <v>0</v>
      </c>
      <c r="AB146" s="3" t="s">
        <v>6</v>
      </c>
      <c r="AD146" s="15" t="str">
        <f t="shared" ca="1" si="47"/>
        <v>Requirement: E6 answer of "Yes"</v>
      </c>
    </row>
    <row r="147" spans="1:30" ht="18.75" customHeight="1" x14ac:dyDescent="0.25">
      <c r="A147" s="22"/>
      <c r="B147" s="21">
        <v>2025</v>
      </c>
      <c r="C147" s="20" t="s">
        <v>7</v>
      </c>
      <c r="D147" s="18"/>
      <c r="E147" s="19"/>
      <c r="F147" s="32"/>
      <c r="G147" s="32"/>
      <c r="H147" s="17"/>
      <c r="M147" s="16"/>
      <c r="O147" s="1" t="s">
        <v>3</v>
      </c>
      <c r="Q147" s="6" t="str">
        <f t="shared" ca="1" si="41"/>
        <v>E147</v>
      </c>
      <c r="R147" s="3" t="str">
        <f t="shared" si="42"/>
        <v>3d</v>
      </c>
      <c r="S147" s="6" t="str">
        <f t="shared" ca="1" si="43"/>
        <v>3c. DR Additional Pricing</v>
      </c>
      <c r="T147" s="3" t="s">
        <v>2</v>
      </c>
      <c r="U147" s="3" t="str">
        <f t="shared" si="44"/>
        <v>winter_capacity_FOM_2025</v>
      </c>
      <c r="V147" s="3">
        <v>1</v>
      </c>
      <c r="W147" s="5" t="str">
        <f t="shared" ca="1" si="45"/>
        <v>3d_E147_winter_capacity_FOM_2025_1</v>
      </c>
      <c r="X147" s="3" t="s">
        <v>1</v>
      </c>
      <c r="Z147" s="4" t="str">
        <f t="shared" si="46"/>
        <v>&gt;=0</v>
      </c>
      <c r="AA147" s="3" t="s">
        <v>0</v>
      </c>
      <c r="AB147" s="3" t="s">
        <v>6</v>
      </c>
      <c r="AD147" s="15" t="str">
        <f t="shared" ca="1" si="47"/>
        <v>Requirement: E6 answer of "Yes"</v>
      </c>
    </row>
    <row r="148" spans="1:30" ht="18.75" customHeight="1" x14ac:dyDescent="0.25">
      <c r="A148" s="22"/>
      <c r="B148" s="21">
        <v>2026</v>
      </c>
      <c r="C148" s="20" t="s">
        <v>7</v>
      </c>
      <c r="D148" s="18"/>
      <c r="E148" s="19"/>
      <c r="F148" s="32"/>
      <c r="G148" s="32"/>
      <c r="H148" s="17"/>
      <c r="M148" s="16"/>
      <c r="O148" s="1" t="s">
        <v>3</v>
      </c>
      <c r="Q148" s="6" t="str">
        <f t="shared" ca="1" si="41"/>
        <v>E148</v>
      </c>
      <c r="R148" s="3" t="str">
        <f t="shared" si="42"/>
        <v>3d</v>
      </c>
      <c r="S148" s="6" t="str">
        <f t="shared" ca="1" si="43"/>
        <v>3c. DR Additional Pricing</v>
      </c>
      <c r="T148" s="3" t="s">
        <v>2</v>
      </c>
      <c r="U148" s="3" t="str">
        <f t="shared" si="44"/>
        <v>winter_capacity_FOM_2026</v>
      </c>
      <c r="V148" s="3">
        <v>1</v>
      </c>
      <c r="W148" s="5" t="str">
        <f t="shared" ca="1" si="45"/>
        <v>3d_E148_winter_capacity_FOM_2026_1</v>
      </c>
      <c r="X148" s="3" t="s">
        <v>1</v>
      </c>
      <c r="Z148" s="4" t="str">
        <f t="shared" si="46"/>
        <v>&gt;=0</v>
      </c>
      <c r="AA148" s="3" t="s">
        <v>0</v>
      </c>
      <c r="AB148" s="3" t="s">
        <v>6</v>
      </c>
      <c r="AD148" s="15" t="str">
        <f t="shared" ca="1" si="47"/>
        <v>Requirement: E6 answer of "Yes"</v>
      </c>
    </row>
    <row r="149" spans="1:30" ht="18.75" customHeight="1" x14ac:dyDescent="0.25">
      <c r="A149" s="22"/>
      <c r="B149" s="21">
        <v>2027</v>
      </c>
      <c r="C149" s="20" t="s">
        <v>7</v>
      </c>
      <c r="D149" s="18"/>
      <c r="E149" s="19"/>
      <c r="F149" s="32"/>
      <c r="G149" s="32"/>
      <c r="H149" s="17"/>
      <c r="M149" s="16"/>
      <c r="O149" s="1" t="s">
        <v>3</v>
      </c>
      <c r="Q149" s="6" t="str">
        <f t="shared" ca="1" si="41"/>
        <v>E149</v>
      </c>
      <c r="R149" s="3" t="str">
        <f t="shared" si="42"/>
        <v>3d</v>
      </c>
      <c r="S149" s="6" t="str">
        <f t="shared" ca="1" si="43"/>
        <v>3c. DR Additional Pricing</v>
      </c>
      <c r="T149" s="3" t="s">
        <v>2</v>
      </c>
      <c r="U149" s="3" t="str">
        <f t="shared" si="44"/>
        <v>winter_capacity_FOM_2027</v>
      </c>
      <c r="V149" s="3">
        <v>1</v>
      </c>
      <c r="W149" s="5" t="str">
        <f t="shared" ca="1" si="45"/>
        <v>3d_E149_winter_capacity_FOM_2027_1</v>
      </c>
      <c r="X149" s="3" t="s">
        <v>1</v>
      </c>
      <c r="Z149" s="4" t="str">
        <f t="shared" si="46"/>
        <v>&gt;=0</v>
      </c>
      <c r="AA149" s="3" t="s">
        <v>0</v>
      </c>
      <c r="AB149" s="3" t="s">
        <v>6</v>
      </c>
      <c r="AD149" s="15" t="str">
        <f t="shared" ca="1" si="47"/>
        <v>Requirement: E6 answer of "Yes"</v>
      </c>
    </row>
    <row r="150" spans="1:30" ht="18.75" customHeight="1" x14ac:dyDescent="0.25">
      <c r="A150" s="22"/>
      <c r="B150" s="21">
        <v>2028</v>
      </c>
      <c r="C150" s="20" t="s">
        <v>7</v>
      </c>
      <c r="D150" s="18"/>
      <c r="E150" s="19"/>
      <c r="F150" s="32"/>
      <c r="G150" s="32"/>
      <c r="H150" s="17"/>
      <c r="M150" s="16"/>
      <c r="O150" s="1" t="s">
        <v>3</v>
      </c>
      <c r="Q150" s="6" t="str">
        <f t="shared" ca="1" si="41"/>
        <v>E150</v>
      </c>
      <c r="R150" s="3" t="str">
        <f t="shared" si="42"/>
        <v>3d</v>
      </c>
      <c r="S150" s="6" t="str">
        <f t="shared" ca="1" si="43"/>
        <v>3c. DR Additional Pricing</v>
      </c>
      <c r="T150" s="3" t="s">
        <v>2</v>
      </c>
      <c r="U150" s="3" t="str">
        <f t="shared" si="44"/>
        <v>winter_capacity_FOM_2028</v>
      </c>
      <c r="V150" s="3">
        <v>1</v>
      </c>
      <c r="W150" s="5" t="str">
        <f t="shared" ca="1" si="45"/>
        <v>3d_E150_winter_capacity_FOM_2028_1</v>
      </c>
      <c r="X150" s="3" t="s">
        <v>1</v>
      </c>
      <c r="Z150" s="4" t="str">
        <f t="shared" si="46"/>
        <v>&gt;=0</v>
      </c>
      <c r="AA150" s="3" t="s">
        <v>0</v>
      </c>
      <c r="AB150" s="3" t="s">
        <v>6</v>
      </c>
      <c r="AD150" s="15" t="str">
        <f t="shared" ca="1" si="47"/>
        <v>Requirement: E6 answer of "Yes"</v>
      </c>
    </row>
    <row r="151" spans="1:30" ht="18.75" customHeight="1" x14ac:dyDescent="0.25">
      <c r="A151" s="22"/>
      <c r="B151" s="21">
        <f>B150+1</f>
        <v>2029</v>
      </c>
      <c r="C151" s="20" t="str">
        <f>C150</f>
        <v>($/kW-month)</v>
      </c>
      <c r="D151" s="18"/>
      <c r="E151" s="19"/>
      <c r="F151" s="32"/>
      <c r="G151" s="32"/>
      <c r="H151" s="17"/>
      <c r="M151" s="16"/>
      <c r="O151" s="1" t="s">
        <v>3</v>
      </c>
      <c r="Q151" s="6" t="str">
        <f t="shared" ca="1" si="41"/>
        <v>E151</v>
      </c>
      <c r="R151" s="3" t="str">
        <f t="shared" si="42"/>
        <v>3d</v>
      </c>
      <c r="S151" s="6" t="str">
        <f t="shared" ca="1" si="43"/>
        <v>3c. DR Additional Pricing</v>
      </c>
      <c r="T151" s="3" t="s">
        <v>2</v>
      </c>
      <c r="U151" s="3" t="str">
        <f t="shared" si="44"/>
        <v>winter_capacity_FOM_2029</v>
      </c>
      <c r="V151" s="3">
        <v>1</v>
      </c>
      <c r="W151" s="5" t="str">
        <f t="shared" ca="1" si="45"/>
        <v>3d_E151_winter_capacity_FOM_2029_1</v>
      </c>
      <c r="X151" s="3" t="s">
        <v>1</v>
      </c>
      <c r="Z151" s="4" t="str">
        <f t="shared" si="46"/>
        <v>&gt;=0</v>
      </c>
      <c r="AA151" s="3" t="s">
        <v>0</v>
      </c>
      <c r="AB151" s="3" t="s">
        <v>6</v>
      </c>
      <c r="AD151" s="15" t="str">
        <f t="shared" ca="1" si="47"/>
        <v>Requirement: E6 answer of "Yes"</v>
      </c>
    </row>
    <row r="152" spans="1:30" ht="18.75" customHeight="1" x14ac:dyDescent="0.25">
      <c r="A152" s="22"/>
      <c r="B152" s="21">
        <f t="shared" ref="B152:B156" si="48">B151+1</f>
        <v>2030</v>
      </c>
      <c r="C152" s="20" t="str">
        <f t="shared" ref="C152:C159" si="49">C151</f>
        <v>($/kW-month)</v>
      </c>
      <c r="D152" s="18"/>
      <c r="E152" s="19"/>
      <c r="F152" s="32"/>
      <c r="G152" s="32"/>
      <c r="H152" s="17"/>
      <c r="M152" s="16"/>
      <c r="O152" s="1" t="s">
        <v>3</v>
      </c>
      <c r="Q152" s="6" t="str">
        <f t="shared" ca="1" si="41"/>
        <v>E152</v>
      </c>
      <c r="R152" s="3" t="str">
        <f t="shared" si="42"/>
        <v>3d</v>
      </c>
      <c r="S152" s="6" t="str">
        <f t="shared" ca="1" si="43"/>
        <v>3c. DR Additional Pricing</v>
      </c>
      <c r="T152" s="3" t="s">
        <v>2</v>
      </c>
      <c r="U152" s="3" t="str">
        <f t="shared" si="44"/>
        <v>winter_capacity_FOM_2030</v>
      </c>
      <c r="V152" s="3">
        <v>1</v>
      </c>
      <c r="W152" s="5" t="str">
        <f t="shared" ca="1" si="45"/>
        <v>3d_E152_winter_capacity_FOM_2030_1</v>
      </c>
      <c r="X152" s="3" t="s">
        <v>1</v>
      </c>
      <c r="Z152" s="4" t="str">
        <f t="shared" si="46"/>
        <v>&gt;=0</v>
      </c>
      <c r="AA152" s="3" t="s">
        <v>0</v>
      </c>
      <c r="AB152" s="3" t="s">
        <v>6</v>
      </c>
      <c r="AD152" s="15" t="str">
        <f t="shared" ca="1" si="47"/>
        <v>Requirement: E6 answer of "Yes"</v>
      </c>
    </row>
    <row r="153" spans="1:30" ht="18.75" customHeight="1" x14ac:dyDescent="0.25">
      <c r="A153" s="22"/>
      <c r="B153" s="21">
        <f t="shared" si="48"/>
        <v>2031</v>
      </c>
      <c r="C153" s="20" t="str">
        <f t="shared" si="49"/>
        <v>($/kW-month)</v>
      </c>
      <c r="D153" s="18"/>
      <c r="E153" s="19"/>
      <c r="F153" s="32"/>
      <c r="G153" s="32"/>
      <c r="H153" s="17"/>
      <c r="M153" s="16"/>
      <c r="O153" s="1" t="s">
        <v>3</v>
      </c>
      <c r="Q153" s="6" t="str">
        <f t="shared" ca="1" si="41"/>
        <v>E153</v>
      </c>
      <c r="R153" s="3" t="str">
        <f t="shared" si="42"/>
        <v>3d</v>
      </c>
      <c r="S153" s="6" t="str">
        <f t="shared" ca="1" si="43"/>
        <v>3c. DR Additional Pricing</v>
      </c>
      <c r="T153" s="3" t="s">
        <v>2</v>
      </c>
      <c r="U153" s="3" t="str">
        <f t="shared" si="44"/>
        <v>winter_capacity_FOM_2031</v>
      </c>
      <c r="V153" s="3">
        <v>1</v>
      </c>
      <c r="W153" s="5" t="str">
        <f t="shared" ca="1" si="45"/>
        <v>3d_E153_winter_capacity_FOM_2031_1</v>
      </c>
      <c r="X153" s="3" t="s">
        <v>1</v>
      </c>
      <c r="Z153" s="4" t="str">
        <f t="shared" si="46"/>
        <v>&gt;=0</v>
      </c>
      <c r="AA153" s="3" t="s">
        <v>0</v>
      </c>
      <c r="AB153" s="3" t="s">
        <v>6</v>
      </c>
      <c r="AD153" s="15" t="str">
        <f t="shared" ca="1" si="47"/>
        <v>Requirement: E6 answer of "Yes"</v>
      </c>
    </row>
    <row r="154" spans="1:30" ht="18.75" customHeight="1" x14ac:dyDescent="0.25">
      <c r="A154" s="22"/>
      <c r="B154" s="21">
        <f t="shared" si="48"/>
        <v>2032</v>
      </c>
      <c r="C154" s="20" t="str">
        <f t="shared" si="49"/>
        <v>($/kW-month)</v>
      </c>
      <c r="D154" s="18"/>
      <c r="E154" s="19"/>
      <c r="F154" s="32"/>
      <c r="G154" s="32"/>
      <c r="H154" s="17"/>
      <c r="M154" s="16"/>
      <c r="O154" s="1" t="s">
        <v>3</v>
      </c>
      <c r="Q154" s="6" t="str">
        <f t="shared" ca="1" si="41"/>
        <v>E154</v>
      </c>
      <c r="R154" s="3" t="str">
        <f t="shared" si="42"/>
        <v>3d</v>
      </c>
      <c r="S154" s="6" t="str">
        <f t="shared" ca="1" si="43"/>
        <v>3c. DR Additional Pricing</v>
      </c>
      <c r="T154" s="3" t="s">
        <v>2</v>
      </c>
      <c r="U154" s="3" t="str">
        <f t="shared" si="44"/>
        <v>winter_capacity_FOM_2032</v>
      </c>
      <c r="V154" s="3">
        <v>1</v>
      </c>
      <c r="W154" s="5" t="str">
        <f t="shared" ca="1" si="45"/>
        <v>3d_E154_winter_capacity_FOM_2032_1</v>
      </c>
      <c r="X154" s="3" t="s">
        <v>1</v>
      </c>
      <c r="Z154" s="4" t="str">
        <f t="shared" si="46"/>
        <v>&gt;=0</v>
      </c>
      <c r="AA154" s="3" t="s">
        <v>0</v>
      </c>
      <c r="AB154" s="3" t="s">
        <v>6</v>
      </c>
      <c r="AD154" s="15" t="str">
        <f t="shared" ca="1" si="47"/>
        <v>Requirement: E6 answer of "Yes"</v>
      </c>
    </row>
    <row r="155" spans="1:30" ht="18.75" customHeight="1" x14ac:dyDescent="0.25">
      <c r="A155" s="22"/>
      <c r="B155" s="21">
        <f t="shared" si="48"/>
        <v>2033</v>
      </c>
      <c r="C155" s="20" t="str">
        <f t="shared" si="49"/>
        <v>($/kW-month)</v>
      </c>
      <c r="D155" s="18"/>
      <c r="E155" s="19"/>
      <c r="F155" s="32"/>
      <c r="G155" s="32"/>
      <c r="H155" s="17"/>
      <c r="M155" s="16"/>
      <c r="O155" s="1" t="s">
        <v>3</v>
      </c>
      <c r="Q155" s="6" t="str">
        <f t="shared" ca="1" si="41"/>
        <v>E155</v>
      </c>
      <c r="R155" s="3" t="str">
        <f t="shared" si="42"/>
        <v>3d</v>
      </c>
      <c r="S155" s="6" t="str">
        <f t="shared" ca="1" si="43"/>
        <v>3c. DR Additional Pricing</v>
      </c>
      <c r="T155" s="3" t="s">
        <v>2</v>
      </c>
      <c r="U155" s="3" t="str">
        <f t="shared" si="44"/>
        <v>winter_capacity_FOM_2033</v>
      </c>
      <c r="V155" s="3">
        <v>1</v>
      </c>
      <c r="W155" s="5" t="str">
        <f t="shared" ca="1" si="45"/>
        <v>3d_E155_winter_capacity_FOM_2033_1</v>
      </c>
      <c r="X155" s="3" t="s">
        <v>1</v>
      </c>
      <c r="Z155" s="4" t="str">
        <f t="shared" si="46"/>
        <v>&gt;=0</v>
      </c>
      <c r="AA155" s="3" t="s">
        <v>0</v>
      </c>
      <c r="AB155" s="3" t="s">
        <v>6</v>
      </c>
      <c r="AD155" s="15" t="str">
        <f t="shared" ca="1" si="47"/>
        <v>Requirement: E6 answer of "Yes"</v>
      </c>
    </row>
    <row r="156" spans="1:30" ht="18.75" customHeight="1" x14ac:dyDescent="0.25">
      <c r="A156" s="22"/>
      <c r="B156" s="21">
        <f t="shared" si="48"/>
        <v>2034</v>
      </c>
      <c r="C156" s="20" t="str">
        <f t="shared" si="49"/>
        <v>($/kW-month)</v>
      </c>
      <c r="D156" s="18"/>
      <c r="E156" s="19"/>
      <c r="F156" s="32"/>
      <c r="G156" s="32"/>
      <c r="H156" s="17"/>
      <c r="M156" s="16"/>
      <c r="O156" s="1" t="s">
        <v>3</v>
      </c>
      <c r="Q156" s="6" t="str">
        <f t="shared" ca="1" si="41"/>
        <v>E156</v>
      </c>
      <c r="R156" s="3" t="str">
        <f t="shared" si="42"/>
        <v>3d</v>
      </c>
      <c r="S156" s="6" t="str">
        <f t="shared" ca="1" si="43"/>
        <v>3c. DR Additional Pricing</v>
      </c>
      <c r="T156" s="3" t="s">
        <v>2</v>
      </c>
      <c r="U156" s="3" t="str">
        <f t="shared" si="44"/>
        <v>winter_capacity_FOM_2034</v>
      </c>
      <c r="V156" s="3">
        <v>1</v>
      </c>
      <c r="W156" s="5" t="str">
        <f t="shared" ca="1" si="45"/>
        <v>3d_E156_winter_capacity_FOM_2034_1</v>
      </c>
      <c r="X156" s="3" t="s">
        <v>1</v>
      </c>
      <c r="Z156" s="4" t="str">
        <f t="shared" si="46"/>
        <v>&gt;=0</v>
      </c>
      <c r="AA156" s="3" t="s">
        <v>0</v>
      </c>
      <c r="AB156" s="3" t="s">
        <v>6</v>
      </c>
      <c r="AD156" s="15" t="str">
        <f t="shared" ca="1" si="47"/>
        <v>Requirement: E6 answer of "Yes"</v>
      </c>
    </row>
    <row r="157" spans="1:30" ht="18.75" customHeight="1" x14ac:dyDescent="0.25">
      <c r="A157" s="22"/>
      <c r="B157" s="21">
        <f t="shared" ref="B157:B159" si="50">B156+1</f>
        <v>2035</v>
      </c>
      <c r="C157" s="20" t="str">
        <f t="shared" si="49"/>
        <v>($/kW-month)</v>
      </c>
      <c r="D157" s="18"/>
      <c r="E157" s="19"/>
      <c r="F157" s="32"/>
      <c r="G157" s="32"/>
      <c r="H157" s="17"/>
      <c r="M157" s="16"/>
      <c r="O157" s="1" t="s">
        <v>3</v>
      </c>
      <c r="Q157" s="6" t="str">
        <f t="shared" ca="1" si="41"/>
        <v>E157</v>
      </c>
      <c r="R157" s="3" t="str">
        <f t="shared" si="42"/>
        <v>3d</v>
      </c>
      <c r="S157" s="6" t="str">
        <f t="shared" ca="1" si="43"/>
        <v>3c. DR Additional Pricing</v>
      </c>
      <c r="T157" s="3" t="s">
        <v>2</v>
      </c>
      <c r="U157" s="3" t="str">
        <f t="shared" si="44"/>
        <v>winter_capacity_FOM_2035</v>
      </c>
      <c r="V157" s="3">
        <v>1</v>
      </c>
      <c r="W157" s="5" t="str">
        <f t="shared" ca="1" si="45"/>
        <v>3d_E157_winter_capacity_FOM_2035_1</v>
      </c>
      <c r="X157" s="3" t="s">
        <v>1</v>
      </c>
      <c r="Z157" s="4" t="str">
        <f t="shared" si="46"/>
        <v>&gt;=0</v>
      </c>
      <c r="AA157" s="3" t="s">
        <v>0</v>
      </c>
      <c r="AB157" s="3" t="s">
        <v>6</v>
      </c>
      <c r="AD157" s="15" t="str">
        <f t="shared" ca="1" si="47"/>
        <v>Requirement: E6 answer of "Yes"</v>
      </c>
    </row>
    <row r="158" spans="1:30" ht="18.75" customHeight="1" x14ac:dyDescent="0.25">
      <c r="A158" s="22"/>
      <c r="B158" s="21">
        <f t="shared" si="50"/>
        <v>2036</v>
      </c>
      <c r="C158" s="20" t="str">
        <f t="shared" si="49"/>
        <v>($/kW-month)</v>
      </c>
      <c r="D158" s="18"/>
      <c r="E158" s="19"/>
      <c r="F158" s="32"/>
      <c r="G158" s="32"/>
      <c r="H158" s="17"/>
      <c r="M158" s="16"/>
      <c r="O158" s="1" t="s">
        <v>3</v>
      </c>
      <c r="Q158" s="6" t="str">
        <f t="shared" ca="1" si="41"/>
        <v>E158</v>
      </c>
      <c r="R158" s="3" t="str">
        <f t="shared" si="42"/>
        <v>3d</v>
      </c>
      <c r="S158" s="6" t="str">
        <f t="shared" ca="1" si="43"/>
        <v>3c. DR Additional Pricing</v>
      </c>
      <c r="T158" s="3" t="s">
        <v>2</v>
      </c>
      <c r="U158" s="3" t="str">
        <f t="shared" si="44"/>
        <v>winter_capacity_FOM_2036</v>
      </c>
      <c r="V158" s="3">
        <v>1</v>
      </c>
      <c r="W158" s="5" t="str">
        <f t="shared" ca="1" si="45"/>
        <v>3d_E158_winter_capacity_FOM_2036_1</v>
      </c>
      <c r="X158" s="3" t="s">
        <v>1</v>
      </c>
      <c r="Z158" s="4" t="str">
        <f t="shared" si="46"/>
        <v>&gt;=0</v>
      </c>
      <c r="AA158" s="3" t="s">
        <v>0</v>
      </c>
      <c r="AB158" s="3" t="s">
        <v>6</v>
      </c>
      <c r="AD158" s="15" t="str">
        <f t="shared" ca="1" si="47"/>
        <v>Requirement: E6 answer of "Yes"</v>
      </c>
    </row>
    <row r="159" spans="1:30" ht="18.75" customHeight="1" x14ac:dyDescent="0.25">
      <c r="A159" s="22"/>
      <c r="B159" s="21">
        <f t="shared" si="50"/>
        <v>2037</v>
      </c>
      <c r="C159" s="20" t="str">
        <f t="shared" si="49"/>
        <v>($/kW-month)</v>
      </c>
      <c r="D159" s="18"/>
      <c r="E159" s="19"/>
      <c r="F159" s="32"/>
      <c r="G159" s="32"/>
      <c r="H159" s="17"/>
      <c r="M159" s="16"/>
      <c r="O159" s="1" t="s">
        <v>3</v>
      </c>
      <c r="Q159" s="6" t="str">
        <f t="shared" ca="1" si="41"/>
        <v>E159</v>
      </c>
      <c r="R159" s="3" t="str">
        <f t="shared" si="42"/>
        <v>3d</v>
      </c>
      <c r="S159" s="6" t="str">
        <f t="shared" ca="1" si="43"/>
        <v>3c. DR Additional Pricing</v>
      </c>
      <c r="T159" s="3" t="s">
        <v>2</v>
      </c>
      <c r="U159" s="3" t="str">
        <f t="shared" si="44"/>
        <v>winter_capacity_FOM_2037</v>
      </c>
      <c r="V159" s="3">
        <v>1</v>
      </c>
      <c r="W159" s="5" t="str">
        <f t="shared" ca="1" si="45"/>
        <v>3d_E159_winter_capacity_FOM_2037_1</v>
      </c>
      <c r="X159" s="3" t="s">
        <v>1</v>
      </c>
      <c r="Z159" s="4" t="str">
        <f t="shared" si="46"/>
        <v>&gt;=0</v>
      </c>
      <c r="AA159" s="3" t="s">
        <v>0</v>
      </c>
      <c r="AB159" s="3" t="s">
        <v>6</v>
      </c>
      <c r="AD159" s="15" t="str">
        <f t="shared" ca="1" si="47"/>
        <v>Requirement: E6 answer of "Yes"</v>
      </c>
    </row>
    <row r="160" spans="1:30" ht="16.5" customHeight="1" thickBot="1" x14ac:dyDescent="0.3">
      <c r="A160" s="22"/>
      <c r="B160" s="21"/>
      <c r="C160" s="18"/>
      <c r="D160" s="18"/>
      <c r="E160" s="32"/>
      <c r="F160" s="32"/>
      <c r="G160" s="32"/>
      <c r="H160" s="17"/>
      <c r="Q160" s="6"/>
      <c r="S160" s="6"/>
      <c r="V160" s="23"/>
      <c r="W160" s="5"/>
      <c r="X160" s="3"/>
    </row>
    <row r="161" spans="1:30" ht="26.25" customHeight="1" thickBot="1" x14ac:dyDescent="0.35">
      <c r="A161" s="141" t="s">
        <v>35</v>
      </c>
      <c r="B161" s="141"/>
      <c r="C161" s="142"/>
      <c r="D161" s="142"/>
      <c r="E161" s="142"/>
      <c r="F161" s="142"/>
      <c r="G161" s="142"/>
      <c r="H161" s="31"/>
      <c r="P161" s="30"/>
    </row>
    <row r="162" spans="1:30" ht="24.75" customHeight="1" x14ac:dyDescent="0.25">
      <c r="A162" s="105" t="s">
        <v>34</v>
      </c>
      <c r="B162" s="104"/>
      <c r="C162" s="102"/>
      <c r="D162" s="32"/>
      <c r="E162" s="32"/>
      <c r="F162" s="32"/>
      <c r="G162" s="32"/>
      <c r="H162" s="17"/>
      <c r="M162" s="16"/>
      <c r="Q162" s="6"/>
      <c r="S162" s="6"/>
      <c r="W162" s="5"/>
      <c r="X162" s="3"/>
      <c r="AD162" s="15"/>
    </row>
    <row r="163" spans="1:30" x14ac:dyDescent="0.25">
      <c r="A163" s="102"/>
      <c r="B163" s="102"/>
      <c r="C163" s="102"/>
      <c r="D163" s="32"/>
      <c r="E163" s="32"/>
      <c r="F163" s="32"/>
      <c r="G163" s="32"/>
      <c r="H163" s="17"/>
      <c r="M163" s="16"/>
      <c r="Q163" s="6"/>
      <c r="S163" s="6"/>
      <c r="W163" s="5"/>
      <c r="X163" s="3"/>
      <c r="AD163" s="15"/>
    </row>
    <row r="164" spans="1:30" ht="21" customHeight="1" x14ac:dyDescent="0.3">
      <c r="A164" s="27"/>
      <c r="B164" s="26" t="s">
        <v>11</v>
      </c>
      <c r="C164" s="25" t="s">
        <v>10</v>
      </c>
      <c r="D164" s="18"/>
      <c r="E164" s="33"/>
      <c r="F164" s="33"/>
      <c r="G164" s="18"/>
      <c r="H164" s="17"/>
      <c r="M164" s="16"/>
      <c r="O164" s="7"/>
      <c r="Q164" s="6"/>
      <c r="S164" s="6"/>
      <c r="U164" s="23"/>
      <c r="W164" s="5"/>
      <c r="X164" s="3"/>
    </row>
    <row r="165" spans="1:30" ht="17.25" customHeight="1" x14ac:dyDescent="0.25">
      <c r="A165" s="22"/>
      <c r="B165" s="21">
        <v>2023</v>
      </c>
      <c r="C165" s="20" t="s">
        <v>33</v>
      </c>
      <c r="D165" s="32"/>
      <c r="E165" s="19"/>
      <c r="F165" s="37"/>
      <c r="G165" s="32"/>
      <c r="H165" s="17"/>
      <c r="M165" s="16"/>
      <c r="O165" s="1" t="s">
        <v>3</v>
      </c>
      <c r="Q165" s="6" t="str">
        <f t="shared" ref="Q165:Q179" ca="1" si="51">SUBSTITUTE(CELL("address",E165),"$","")</f>
        <v>E165</v>
      </c>
      <c r="R165" s="3" t="str">
        <f t="shared" ref="R165:R179" si="52">$R$6</f>
        <v>3d</v>
      </c>
      <c r="S165" s="6" t="str">
        <f t="shared" ref="S165:S179" ca="1" si="53">MID(CELL("filename",R165),FIND("]",CELL("filename",R165))+1,256)</f>
        <v>3c. DR Additional Pricing</v>
      </c>
      <c r="T165" s="3" t="s">
        <v>2</v>
      </c>
      <c r="U165" s="3" t="str">
        <f t="shared" ref="U165:U170" si="54">"Winter_capacity_VOM_"&amp;B145</f>
        <v>Winter_capacity_VOM_2023</v>
      </c>
      <c r="V165" s="3">
        <v>1</v>
      </c>
      <c r="W165" s="5" t="str">
        <f t="shared" ref="W165:W179" ca="1" si="55">R165&amp;"_"&amp;Q165&amp;"_"&amp;U165&amp;"_"&amp;V165</f>
        <v>3d_E165_Winter_capacity_VOM_2023_1</v>
      </c>
      <c r="X165" s="3" t="s">
        <v>1</v>
      </c>
      <c r="Z165" s="4" t="str">
        <f t="shared" ref="Z165:Z179" si="56">"&gt;=0"</f>
        <v>&gt;=0</v>
      </c>
      <c r="AA165" s="3" t="s">
        <v>0</v>
      </c>
      <c r="AB165" s="3" t="s">
        <v>6</v>
      </c>
      <c r="AD165" s="15" t="str">
        <f t="shared" ref="AD165:AD179" ca="1" si="57">"Requirement: "&amp;$Q$6&amp;" answer of ""Yes"""</f>
        <v>Requirement: E6 answer of "Yes"</v>
      </c>
    </row>
    <row r="166" spans="1:30" ht="17.25" customHeight="1" x14ac:dyDescent="0.25">
      <c r="A166" s="22"/>
      <c r="B166" s="21">
        <v>2024</v>
      </c>
      <c r="C166" s="20" t="s">
        <v>33</v>
      </c>
      <c r="D166" s="32"/>
      <c r="E166" s="19"/>
      <c r="F166" s="37"/>
      <c r="G166" s="32"/>
      <c r="H166" s="17"/>
      <c r="M166" s="16"/>
      <c r="O166" s="1" t="s">
        <v>3</v>
      </c>
      <c r="Q166" s="6" t="str">
        <f t="shared" ca="1" si="51"/>
        <v>E166</v>
      </c>
      <c r="R166" s="3" t="str">
        <f t="shared" si="52"/>
        <v>3d</v>
      </c>
      <c r="S166" s="6" t="str">
        <f t="shared" ca="1" si="53"/>
        <v>3c. DR Additional Pricing</v>
      </c>
      <c r="T166" s="3" t="s">
        <v>2</v>
      </c>
      <c r="U166" s="3" t="str">
        <f t="shared" si="54"/>
        <v>Winter_capacity_VOM_2024</v>
      </c>
      <c r="V166" s="3">
        <v>1</v>
      </c>
      <c r="W166" s="5" t="str">
        <f t="shared" ca="1" si="55"/>
        <v>3d_E166_Winter_capacity_VOM_2024_1</v>
      </c>
      <c r="X166" s="3" t="s">
        <v>1</v>
      </c>
      <c r="Z166" s="4" t="str">
        <f t="shared" si="56"/>
        <v>&gt;=0</v>
      </c>
      <c r="AA166" s="3" t="s">
        <v>0</v>
      </c>
      <c r="AB166" s="3" t="s">
        <v>6</v>
      </c>
      <c r="AD166" s="15" t="str">
        <f t="shared" ca="1" si="57"/>
        <v>Requirement: E6 answer of "Yes"</v>
      </c>
    </row>
    <row r="167" spans="1:30" ht="17.25" customHeight="1" x14ac:dyDescent="0.25">
      <c r="A167" s="22"/>
      <c r="B167" s="21">
        <v>2025</v>
      </c>
      <c r="C167" s="20" t="s">
        <v>33</v>
      </c>
      <c r="D167" s="32"/>
      <c r="E167" s="19"/>
      <c r="F167" s="37"/>
      <c r="G167" s="32"/>
      <c r="H167" s="17"/>
      <c r="M167" s="16"/>
      <c r="O167" s="1" t="s">
        <v>3</v>
      </c>
      <c r="Q167" s="6" t="str">
        <f t="shared" ca="1" si="51"/>
        <v>E167</v>
      </c>
      <c r="R167" s="3" t="str">
        <f t="shared" si="52"/>
        <v>3d</v>
      </c>
      <c r="S167" s="6" t="str">
        <f t="shared" ca="1" si="53"/>
        <v>3c. DR Additional Pricing</v>
      </c>
      <c r="T167" s="3" t="s">
        <v>2</v>
      </c>
      <c r="U167" s="3" t="str">
        <f t="shared" si="54"/>
        <v>Winter_capacity_VOM_2025</v>
      </c>
      <c r="V167" s="3">
        <v>1</v>
      </c>
      <c r="W167" s="5" t="str">
        <f t="shared" ca="1" si="55"/>
        <v>3d_E167_Winter_capacity_VOM_2025_1</v>
      </c>
      <c r="X167" s="3" t="s">
        <v>1</v>
      </c>
      <c r="Z167" s="4" t="str">
        <f t="shared" si="56"/>
        <v>&gt;=0</v>
      </c>
      <c r="AA167" s="3" t="s">
        <v>0</v>
      </c>
      <c r="AB167" s="3" t="s">
        <v>6</v>
      </c>
      <c r="AD167" s="15" t="str">
        <f t="shared" ca="1" si="57"/>
        <v>Requirement: E6 answer of "Yes"</v>
      </c>
    </row>
    <row r="168" spans="1:30" ht="17.25" customHeight="1" x14ac:dyDescent="0.25">
      <c r="A168" s="22"/>
      <c r="B168" s="21">
        <v>2026</v>
      </c>
      <c r="C168" s="20" t="s">
        <v>33</v>
      </c>
      <c r="D168" s="32"/>
      <c r="E168" s="19"/>
      <c r="F168" s="37"/>
      <c r="G168" s="32"/>
      <c r="H168" s="17"/>
      <c r="M168" s="16"/>
      <c r="O168" s="1" t="s">
        <v>3</v>
      </c>
      <c r="Q168" s="6" t="str">
        <f t="shared" ca="1" si="51"/>
        <v>E168</v>
      </c>
      <c r="R168" s="3" t="str">
        <f t="shared" si="52"/>
        <v>3d</v>
      </c>
      <c r="S168" s="6" t="str">
        <f t="shared" ca="1" si="53"/>
        <v>3c. DR Additional Pricing</v>
      </c>
      <c r="T168" s="3" t="s">
        <v>2</v>
      </c>
      <c r="U168" s="3" t="str">
        <f t="shared" si="54"/>
        <v>Winter_capacity_VOM_2026</v>
      </c>
      <c r="V168" s="3">
        <v>1</v>
      </c>
      <c r="W168" s="5" t="str">
        <f t="shared" ca="1" si="55"/>
        <v>3d_E168_Winter_capacity_VOM_2026_1</v>
      </c>
      <c r="X168" s="3" t="s">
        <v>1</v>
      </c>
      <c r="Z168" s="4" t="str">
        <f t="shared" si="56"/>
        <v>&gt;=0</v>
      </c>
      <c r="AA168" s="3" t="s">
        <v>0</v>
      </c>
      <c r="AB168" s="3" t="s">
        <v>6</v>
      </c>
      <c r="AD168" s="15" t="str">
        <f t="shared" ca="1" si="57"/>
        <v>Requirement: E6 answer of "Yes"</v>
      </c>
    </row>
    <row r="169" spans="1:30" ht="17.25" customHeight="1" x14ac:dyDescent="0.25">
      <c r="A169" s="22"/>
      <c r="B169" s="21">
        <v>2027</v>
      </c>
      <c r="C169" s="20" t="s">
        <v>33</v>
      </c>
      <c r="D169" s="32"/>
      <c r="E169" s="19"/>
      <c r="F169" s="37"/>
      <c r="G169" s="32"/>
      <c r="H169" s="17"/>
      <c r="M169" s="16"/>
      <c r="O169" s="1" t="s">
        <v>3</v>
      </c>
      <c r="Q169" s="6" t="str">
        <f t="shared" ca="1" si="51"/>
        <v>E169</v>
      </c>
      <c r="R169" s="3" t="str">
        <f t="shared" si="52"/>
        <v>3d</v>
      </c>
      <c r="S169" s="6" t="str">
        <f t="shared" ca="1" si="53"/>
        <v>3c. DR Additional Pricing</v>
      </c>
      <c r="T169" s="3" t="s">
        <v>2</v>
      </c>
      <c r="U169" s="3" t="str">
        <f t="shared" si="54"/>
        <v>Winter_capacity_VOM_2027</v>
      </c>
      <c r="V169" s="3">
        <v>1</v>
      </c>
      <c r="W169" s="5" t="str">
        <f t="shared" ca="1" si="55"/>
        <v>3d_E169_Winter_capacity_VOM_2027_1</v>
      </c>
      <c r="X169" s="3" t="s">
        <v>1</v>
      </c>
      <c r="Z169" s="4" t="str">
        <f t="shared" si="56"/>
        <v>&gt;=0</v>
      </c>
      <c r="AA169" s="3" t="s">
        <v>0</v>
      </c>
      <c r="AB169" s="3" t="s">
        <v>6</v>
      </c>
      <c r="AD169" s="15" t="str">
        <f t="shared" ca="1" si="57"/>
        <v>Requirement: E6 answer of "Yes"</v>
      </c>
    </row>
    <row r="170" spans="1:30" ht="17.25" customHeight="1" x14ac:dyDescent="0.25">
      <c r="A170" s="22"/>
      <c r="B170" s="21">
        <v>2028</v>
      </c>
      <c r="C170" s="20" t="s">
        <v>33</v>
      </c>
      <c r="D170" s="32"/>
      <c r="E170" s="19"/>
      <c r="F170" s="37"/>
      <c r="G170" s="32"/>
      <c r="H170" s="17"/>
      <c r="M170" s="16"/>
      <c r="O170" s="1" t="s">
        <v>3</v>
      </c>
      <c r="Q170" s="6" t="str">
        <f t="shared" ca="1" si="51"/>
        <v>E170</v>
      </c>
      <c r="R170" s="3" t="str">
        <f t="shared" si="52"/>
        <v>3d</v>
      </c>
      <c r="S170" s="6" t="str">
        <f t="shared" ca="1" si="53"/>
        <v>3c. DR Additional Pricing</v>
      </c>
      <c r="T170" s="3" t="s">
        <v>2</v>
      </c>
      <c r="U170" s="3" t="str">
        <f t="shared" si="54"/>
        <v>Winter_capacity_VOM_2028</v>
      </c>
      <c r="V170" s="3">
        <v>1</v>
      </c>
      <c r="W170" s="5" t="str">
        <f t="shared" ca="1" si="55"/>
        <v>3d_E170_Winter_capacity_VOM_2028_1</v>
      </c>
      <c r="X170" s="3" t="s">
        <v>1</v>
      </c>
      <c r="Z170" s="4" t="str">
        <f t="shared" si="56"/>
        <v>&gt;=0</v>
      </c>
      <c r="AA170" s="3" t="s">
        <v>0</v>
      </c>
      <c r="AB170" s="3" t="s">
        <v>6</v>
      </c>
      <c r="AD170" s="15" t="str">
        <f t="shared" ca="1" si="57"/>
        <v>Requirement: E6 answer of "Yes"</v>
      </c>
    </row>
    <row r="171" spans="1:30" ht="18.75" customHeight="1" x14ac:dyDescent="0.25">
      <c r="A171" s="22"/>
      <c r="B171" s="21">
        <f>B170+1</f>
        <v>2029</v>
      </c>
      <c r="C171" s="20" t="str">
        <f>C170</f>
        <v>($/kWh)</v>
      </c>
      <c r="D171" s="18"/>
      <c r="E171" s="19"/>
      <c r="F171" s="32"/>
      <c r="G171" s="32"/>
      <c r="H171" s="17"/>
      <c r="M171" s="16"/>
      <c r="O171" s="1" t="s">
        <v>3</v>
      </c>
      <c r="Q171" s="6" t="str">
        <f t="shared" ca="1" si="51"/>
        <v>E171</v>
      </c>
      <c r="R171" s="3" t="str">
        <f t="shared" si="52"/>
        <v>3d</v>
      </c>
      <c r="S171" s="6" t="str">
        <f t="shared" ca="1" si="53"/>
        <v>3c. DR Additional Pricing</v>
      </c>
      <c r="T171" s="3" t="s">
        <v>2</v>
      </c>
      <c r="U171" s="3" t="str">
        <f t="shared" ref="U171:U179" si="58">"winter_capacity_FOM_"&amp;B171</f>
        <v>winter_capacity_FOM_2029</v>
      </c>
      <c r="V171" s="3">
        <v>1</v>
      </c>
      <c r="W171" s="5" t="str">
        <f t="shared" ca="1" si="55"/>
        <v>3d_E171_winter_capacity_FOM_2029_1</v>
      </c>
      <c r="X171" s="3" t="s">
        <v>1</v>
      </c>
      <c r="Z171" s="4" t="str">
        <f t="shared" si="56"/>
        <v>&gt;=0</v>
      </c>
      <c r="AA171" s="3" t="s">
        <v>0</v>
      </c>
      <c r="AB171" s="3" t="s">
        <v>6</v>
      </c>
      <c r="AD171" s="15" t="str">
        <f t="shared" ca="1" si="57"/>
        <v>Requirement: E6 answer of "Yes"</v>
      </c>
    </row>
    <row r="172" spans="1:30" ht="18.75" customHeight="1" x14ac:dyDescent="0.25">
      <c r="A172" s="22"/>
      <c r="B172" s="21">
        <f t="shared" ref="B172:B179" si="59">B171+1</f>
        <v>2030</v>
      </c>
      <c r="C172" s="20" t="str">
        <f t="shared" ref="C172:C179" si="60">C171</f>
        <v>($/kWh)</v>
      </c>
      <c r="D172" s="18"/>
      <c r="E172" s="19"/>
      <c r="F172" s="32"/>
      <c r="G172" s="32"/>
      <c r="H172" s="17"/>
      <c r="M172" s="16"/>
      <c r="O172" s="1" t="s">
        <v>3</v>
      </c>
      <c r="Q172" s="6" t="str">
        <f t="shared" ca="1" si="51"/>
        <v>E172</v>
      </c>
      <c r="R172" s="3" t="str">
        <f t="shared" si="52"/>
        <v>3d</v>
      </c>
      <c r="S172" s="6" t="str">
        <f t="shared" ca="1" si="53"/>
        <v>3c. DR Additional Pricing</v>
      </c>
      <c r="T172" s="3" t="s">
        <v>2</v>
      </c>
      <c r="U172" s="3" t="str">
        <f t="shared" si="58"/>
        <v>winter_capacity_FOM_2030</v>
      </c>
      <c r="V172" s="3">
        <v>1</v>
      </c>
      <c r="W172" s="5" t="str">
        <f t="shared" ca="1" si="55"/>
        <v>3d_E172_winter_capacity_FOM_2030_1</v>
      </c>
      <c r="X172" s="3" t="s">
        <v>1</v>
      </c>
      <c r="Z172" s="4" t="str">
        <f t="shared" si="56"/>
        <v>&gt;=0</v>
      </c>
      <c r="AA172" s="3" t="s">
        <v>0</v>
      </c>
      <c r="AB172" s="3" t="s">
        <v>6</v>
      </c>
      <c r="AD172" s="15" t="str">
        <f t="shared" ca="1" si="57"/>
        <v>Requirement: E6 answer of "Yes"</v>
      </c>
    </row>
    <row r="173" spans="1:30" ht="18.75" customHeight="1" x14ac:dyDescent="0.25">
      <c r="A173" s="22"/>
      <c r="B173" s="21">
        <f t="shared" si="59"/>
        <v>2031</v>
      </c>
      <c r="C173" s="20" t="str">
        <f t="shared" si="60"/>
        <v>($/kWh)</v>
      </c>
      <c r="D173" s="18"/>
      <c r="E173" s="19"/>
      <c r="F173" s="32"/>
      <c r="G173" s="32"/>
      <c r="H173" s="17"/>
      <c r="M173" s="16"/>
      <c r="O173" s="1" t="s">
        <v>3</v>
      </c>
      <c r="Q173" s="6" t="str">
        <f t="shared" ca="1" si="51"/>
        <v>E173</v>
      </c>
      <c r="R173" s="3" t="str">
        <f t="shared" si="52"/>
        <v>3d</v>
      </c>
      <c r="S173" s="6" t="str">
        <f t="shared" ca="1" si="53"/>
        <v>3c. DR Additional Pricing</v>
      </c>
      <c r="T173" s="3" t="s">
        <v>2</v>
      </c>
      <c r="U173" s="3" t="str">
        <f t="shared" si="58"/>
        <v>winter_capacity_FOM_2031</v>
      </c>
      <c r="V173" s="3">
        <v>1</v>
      </c>
      <c r="W173" s="5" t="str">
        <f t="shared" ca="1" si="55"/>
        <v>3d_E173_winter_capacity_FOM_2031_1</v>
      </c>
      <c r="X173" s="3" t="s">
        <v>1</v>
      </c>
      <c r="Z173" s="4" t="str">
        <f t="shared" si="56"/>
        <v>&gt;=0</v>
      </c>
      <c r="AA173" s="3" t="s">
        <v>0</v>
      </c>
      <c r="AB173" s="3" t="s">
        <v>6</v>
      </c>
      <c r="AD173" s="15" t="str">
        <f t="shared" ca="1" si="57"/>
        <v>Requirement: E6 answer of "Yes"</v>
      </c>
    </row>
    <row r="174" spans="1:30" ht="18.75" customHeight="1" x14ac:dyDescent="0.25">
      <c r="A174" s="22"/>
      <c r="B174" s="21">
        <f t="shared" si="59"/>
        <v>2032</v>
      </c>
      <c r="C174" s="20" t="str">
        <f t="shared" si="60"/>
        <v>($/kWh)</v>
      </c>
      <c r="D174" s="18"/>
      <c r="E174" s="19"/>
      <c r="F174" s="32"/>
      <c r="G174" s="32"/>
      <c r="H174" s="17"/>
      <c r="M174" s="16"/>
      <c r="O174" s="1" t="s">
        <v>3</v>
      </c>
      <c r="Q174" s="6" t="str">
        <f t="shared" ca="1" si="51"/>
        <v>E174</v>
      </c>
      <c r="R174" s="3" t="str">
        <f t="shared" si="52"/>
        <v>3d</v>
      </c>
      <c r="S174" s="6" t="str">
        <f t="shared" ca="1" si="53"/>
        <v>3c. DR Additional Pricing</v>
      </c>
      <c r="T174" s="3" t="s">
        <v>2</v>
      </c>
      <c r="U174" s="3" t="str">
        <f t="shared" si="58"/>
        <v>winter_capacity_FOM_2032</v>
      </c>
      <c r="V174" s="3">
        <v>1</v>
      </c>
      <c r="W174" s="5" t="str">
        <f t="shared" ca="1" si="55"/>
        <v>3d_E174_winter_capacity_FOM_2032_1</v>
      </c>
      <c r="X174" s="3" t="s">
        <v>1</v>
      </c>
      <c r="Z174" s="4" t="str">
        <f t="shared" si="56"/>
        <v>&gt;=0</v>
      </c>
      <c r="AA174" s="3" t="s">
        <v>0</v>
      </c>
      <c r="AB174" s="3" t="s">
        <v>6</v>
      </c>
      <c r="AD174" s="15" t="str">
        <f t="shared" ca="1" si="57"/>
        <v>Requirement: E6 answer of "Yes"</v>
      </c>
    </row>
    <row r="175" spans="1:30" ht="18.75" customHeight="1" x14ac:dyDescent="0.25">
      <c r="A175" s="22"/>
      <c r="B175" s="21">
        <f t="shared" si="59"/>
        <v>2033</v>
      </c>
      <c r="C175" s="20" t="str">
        <f t="shared" si="60"/>
        <v>($/kWh)</v>
      </c>
      <c r="D175" s="18"/>
      <c r="E175" s="19"/>
      <c r="F175" s="32"/>
      <c r="G175" s="32"/>
      <c r="H175" s="17"/>
      <c r="M175" s="16"/>
      <c r="O175" s="1" t="s">
        <v>3</v>
      </c>
      <c r="Q175" s="6" t="str">
        <f t="shared" ca="1" si="51"/>
        <v>E175</v>
      </c>
      <c r="R175" s="3" t="str">
        <f t="shared" si="52"/>
        <v>3d</v>
      </c>
      <c r="S175" s="6" t="str">
        <f t="shared" ca="1" si="53"/>
        <v>3c. DR Additional Pricing</v>
      </c>
      <c r="T175" s="3" t="s">
        <v>2</v>
      </c>
      <c r="U175" s="3" t="str">
        <f t="shared" si="58"/>
        <v>winter_capacity_FOM_2033</v>
      </c>
      <c r="V175" s="3">
        <v>1</v>
      </c>
      <c r="W175" s="5" t="str">
        <f t="shared" ca="1" si="55"/>
        <v>3d_E175_winter_capacity_FOM_2033_1</v>
      </c>
      <c r="X175" s="3" t="s">
        <v>1</v>
      </c>
      <c r="Z175" s="4" t="str">
        <f t="shared" si="56"/>
        <v>&gt;=0</v>
      </c>
      <c r="AA175" s="3" t="s">
        <v>0</v>
      </c>
      <c r="AB175" s="3" t="s">
        <v>6</v>
      </c>
      <c r="AD175" s="15" t="str">
        <f t="shared" ca="1" si="57"/>
        <v>Requirement: E6 answer of "Yes"</v>
      </c>
    </row>
    <row r="176" spans="1:30" ht="18.75" customHeight="1" x14ac:dyDescent="0.25">
      <c r="A176" s="22"/>
      <c r="B176" s="21">
        <f t="shared" si="59"/>
        <v>2034</v>
      </c>
      <c r="C176" s="20" t="str">
        <f t="shared" si="60"/>
        <v>($/kWh)</v>
      </c>
      <c r="D176" s="18"/>
      <c r="E176" s="19"/>
      <c r="F176" s="32"/>
      <c r="G176" s="32"/>
      <c r="H176" s="17"/>
      <c r="M176" s="16"/>
      <c r="O176" s="1" t="s">
        <v>3</v>
      </c>
      <c r="Q176" s="6" t="str">
        <f t="shared" ca="1" si="51"/>
        <v>E176</v>
      </c>
      <c r="R176" s="3" t="str">
        <f t="shared" si="52"/>
        <v>3d</v>
      </c>
      <c r="S176" s="6" t="str">
        <f t="shared" ca="1" si="53"/>
        <v>3c. DR Additional Pricing</v>
      </c>
      <c r="T176" s="3" t="s">
        <v>2</v>
      </c>
      <c r="U176" s="3" t="str">
        <f t="shared" si="58"/>
        <v>winter_capacity_FOM_2034</v>
      </c>
      <c r="V176" s="3">
        <v>1</v>
      </c>
      <c r="W176" s="5" t="str">
        <f t="shared" ca="1" si="55"/>
        <v>3d_E176_winter_capacity_FOM_2034_1</v>
      </c>
      <c r="X176" s="3" t="s">
        <v>1</v>
      </c>
      <c r="Z176" s="4" t="str">
        <f t="shared" si="56"/>
        <v>&gt;=0</v>
      </c>
      <c r="AA176" s="3" t="s">
        <v>0</v>
      </c>
      <c r="AB176" s="3" t="s">
        <v>6</v>
      </c>
      <c r="AD176" s="15" t="str">
        <f t="shared" ca="1" si="57"/>
        <v>Requirement: E6 answer of "Yes"</v>
      </c>
    </row>
    <row r="177" spans="1:30" ht="18.75" customHeight="1" x14ac:dyDescent="0.25">
      <c r="A177" s="22"/>
      <c r="B177" s="21">
        <f t="shared" si="59"/>
        <v>2035</v>
      </c>
      <c r="C177" s="20" t="str">
        <f t="shared" si="60"/>
        <v>($/kWh)</v>
      </c>
      <c r="D177" s="18"/>
      <c r="E177" s="19"/>
      <c r="F177" s="32"/>
      <c r="G177" s="32"/>
      <c r="H177" s="17"/>
      <c r="M177" s="16"/>
      <c r="O177" s="1" t="s">
        <v>3</v>
      </c>
      <c r="Q177" s="6" t="str">
        <f t="shared" ca="1" si="51"/>
        <v>E177</v>
      </c>
      <c r="R177" s="3" t="str">
        <f t="shared" si="52"/>
        <v>3d</v>
      </c>
      <c r="S177" s="6" t="str">
        <f t="shared" ca="1" si="53"/>
        <v>3c. DR Additional Pricing</v>
      </c>
      <c r="T177" s="3" t="s">
        <v>2</v>
      </c>
      <c r="U177" s="3" t="str">
        <f t="shared" si="58"/>
        <v>winter_capacity_FOM_2035</v>
      </c>
      <c r="V177" s="3">
        <v>1</v>
      </c>
      <c r="W177" s="5" t="str">
        <f t="shared" ca="1" si="55"/>
        <v>3d_E177_winter_capacity_FOM_2035_1</v>
      </c>
      <c r="X177" s="3" t="s">
        <v>1</v>
      </c>
      <c r="Z177" s="4" t="str">
        <f t="shared" si="56"/>
        <v>&gt;=0</v>
      </c>
      <c r="AA177" s="3" t="s">
        <v>0</v>
      </c>
      <c r="AB177" s="3" t="s">
        <v>6</v>
      </c>
      <c r="AD177" s="15" t="str">
        <f t="shared" ca="1" si="57"/>
        <v>Requirement: E6 answer of "Yes"</v>
      </c>
    </row>
    <row r="178" spans="1:30" ht="18.75" customHeight="1" x14ac:dyDescent="0.25">
      <c r="A178" s="22"/>
      <c r="B178" s="21">
        <f t="shared" si="59"/>
        <v>2036</v>
      </c>
      <c r="C178" s="20" t="str">
        <f t="shared" si="60"/>
        <v>($/kWh)</v>
      </c>
      <c r="D178" s="18"/>
      <c r="E178" s="19"/>
      <c r="F178" s="32"/>
      <c r="G178" s="32"/>
      <c r="H178" s="17"/>
      <c r="M178" s="16"/>
      <c r="O178" s="1" t="s">
        <v>3</v>
      </c>
      <c r="Q178" s="6" t="str">
        <f t="shared" ca="1" si="51"/>
        <v>E178</v>
      </c>
      <c r="R178" s="3" t="str">
        <f t="shared" si="52"/>
        <v>3d</v>
      </c>
      <c r="S178" s="6" t="str">
        <f t="shared" ca="1" si="53"/>
        <v>3c. DR Additional Pricing</v>
      </c>
      <c r="T178" s="3" t="s">
        <v>2</v>
      </c>
      <c r="U178" s="3" t="str">
        <f t="shared" si="58"/>
        <v>winter_capacity_FOM_2036</v>
      </c>
      <c r="V178" s="3">
        <v>1</v>
      </c>
      <c r="W178" s="5" t="str">
        <f t="shared" ca="1" si="55"/>
        <v>3d_E178_winter_capacity_FOM_2036_1</v>
      </c>
      <c r="X178" s="3" t="s">
        <v>1</v>
      </c>
      <c r="Z178" s="4" t="str">
        <f t="shared" si="56"/>
        <v>&gt;=0</v>
      </c>
      <c r="AA178" s="3" t="s">
        <v>0</v>
      </c>
      <c r="AB178" s="3" t="s">
        <v>6</v>
      </c>
      <c r="AD178" s="15" t="str">
        <f t="shared" ca="1" si="57"/>
        <v>Requirement: E6 answer of "Yes"</v>
      </c>
    </row>
    <row r="179" spans="1:30" ht="18.75" customHeight="1" x14ac:dyDescent="0.25">
      <c r="A179" s="22"/>
      <c r="B179" s="21">
        <f t="shared" si="59"/>
        <v>2037</v>
      </c>
      <c r="C179" s="20" t="str">
        <f t="shared" si="60"/>
        <v>($/kWh)</v>
      </c>
      <c r="D179" s="18"/>
      <c r="E179" s="19"/>
      <c r="F179" s="32"/>
      <c r="G179" s="32"/>
      <c r="H179" s="17"/>
      <c r="M179" s="16"/>
      <c r="O179" s="1" t="s">
        <v>3</v>
      </c>
      <c r="Q179" s="6" t="str">
        <f t="shared" ca="1" si="51"/>
        <v>E179</v>
      </c>
      <c r="R179" s="3" t="str">
        <f t="shared" si="52"/>
        <v>3d</v>
      </c>
      <c r="S179" s="6" t="str">
        <f t="shared" ca="1" si="53"/>
        <v>3c. DR Additional Pricing</v>
      </c>
      <c r="T179" s="3" t="s">
        <v>2</v>
      </c>
      <c r="U179" s="3" t="str">
        <f t="shared" si="58"/>
        <v>winter_capacity_FOM_2037</v>
      </c>
      <c r="V179" s="3">
        <v>1</v>
      </c>
      <c r="W179" s="5" t="str">
        <f t="shared" ca="1" si="55"/>
        <v>3d_E179_winter_capacity_FOM_2037_1</v>
      </c>
      <c r="X179" s="3" t="s">
        <v>1</v>
      </c>
      <c r="Z179" s="4" t="str">
        <f t="shared" si="56"/>
        <v>&gt;=0</v>
      </c>
      <c r="AA179" s="3" t="s">
        <v>0</v>
      </c>
      <c r="AB179" s="3" t="s">
        <v>6</v>
      </c>
      <c r="AD179" s="15" t="str">
        <f t="shared" ca="1" si="57"/>
        <v>Requirement: E6 answer of "Yes"</v>
      </c>
    </row>
    <row r="180" spans="1:30" ht="18.75" customHeight="1" thickBot="1" x14ac:dyDescent="0.3">
      <c r="A180" s="32"/>
      <c r="B180" s="32"/>
      <c r="C180" s="32"/>
      <c r="D180" s="32"/>
      <c r="E180" s="32"/>
      <c r="F180" s="32"/>
      <c r="G180" s="32"/>
      <c r="H180" s="17"/>
      <c r="M180" s="16"/>
      <c r="Q180" s="6"/>
      <c r="S180" s="6"/>
      <c r="W180" s="5"/>
      <c r="X180" s="3"/>
      <c r="AD180" s="15"/>
    </row>
    <row r="181" spans="1:30" ht="21" customHeight="1" thickBot="1" x14ac:dyDescent="0.35">
      <c r="A181" s="141" t="s">
        <v>32</v>
      </c>
      <c r="B181" s="141"/>
      <c r="C181" s="141"/>
      <c r="D181" s="141"/>
      <c r="E181" s="141"/>
      <c r="F181" s="141"/>
      <c r="G181" s="141"/>
      <c r="H181" s="31"/>
      <c r="P181" s="30"/>
    </row>
    <row r="182" spans="1:30" ht="21" customHeight="1" x14ac:dyDescent="0.25">
      <c r="A182" s="103" t="s">
        <v>31</v>
      </c>
      <c r="B182" s="104"/>
      <c r="C182" s="102"/>
      <c r="D182" s="102"/>
      <c r="E182" s="102"/>
      <c r="F182" s="102"/>
      <c r="G182" s="102"/>
      <c r="H182" s="17"/>
      <c r="P182" s="30"/>
    </row>
    <row r="183" spans="1:30" ht="15.75" customHeight="1" x14ac:dyDescent="0.25">
      <c r="A183" s="112"/>
      <c r="B183" s="102"/>
      <c r="C183" s="102"/>
      <c r="D183" s="102"/>
      <c r="E183" s="102"/>
      <c r="F183" s="102"/>
      <c r="G183" s="102"/>
      <c r="H183" s="17"/>
      <c r="O183" s="1" t="s">
        <v>3</v>
      </c>
    </row>
    <row r="184" spans="1:30" ht="15.75" customHeight="1" x14ac:dyDescent="0.25">
      <c r="A184" s="29"/>
      <c r="B184" s="28"/>
      <c r="C184" s="18"/>
      <c r="D184" s="18"/>
      <c r="E184" s="18"/>
      <c r="F184" s="18"/>
      <c r="G184" s="18"/>
      <c r="H184" s="17"/>
    </row>
    <row r="185" spans="1:30" ht="21" customHeight="1" x14ac:dyDescent="0.3">
      <c r="A185" s="27"/>
      <c r="B185" s="26" t="s">
        <v>11</v>
      </c>
      <c r="C185" s="25" t="s">
        <v>10</v>
      </c>
      <c r="D185" s="18"/>
      <c r="E185" s="33"/>
      <c r="F185" s="33"/>
      <c r="G185" s="32"/>
      <c r="H185" s="17"/>
      <c r="M185" s="16"/>
      <c r="O185" s="7"/>
      <c r="Q185" s="6"/>
      <c r="S185" s="6"/>
      <c r="U185" s="23"/>
      <c r="W185" s="5"/>
      <c r="X185" s="3"/>
    </row>
    <row r="186" spans="1:30" ht="18" customHeight="1" x14ac:dyDescent="0.25">
      <c r="A186" s="22"/>
      <c r="B186" s="21">
        <v>2023</v>
      </c>
      <c r="C186" s="40" t="s">
        <v>30</v>
      </c>
      <c r="D186" s="32"/>
      <c r="E186" s="19"/>
      <c r="F186" s="33"/>
      <c r="G186" s="32"/>
      <c r="H186" s="17"/>
      <c r="M186" s="16"/>
      <c r="O186" s="1" t="s">
        <v>3</v>
      </c>
      <c r="Q186" s="6" t="str">
        <f t="shared" ref="Q186:Q200" ca="1" si="61">SUBSTITUTE(CELL("address",E186),"$","")</f>
        <v>E186</v>
      </c>
      <c r="R186" s="3" t="str">
        <f t="shared" ref="R186:R200" si="62">$R$6</f>
        <v>3d</v>
      </c>
      <c r="S186" s="6" t="str">
        <f t="shared" ref="S186:S200" ca="1" si="63">MID(CELL("filename",R186),FIND("]",CELL("filename",R186))+1,256)</f>
        <v>3c. DR Additional Pricing</v>
      </c>
      <c r="T186" s="3" t="s">
        <v>2</v>
      </c>
      <c r="U186" s="3" t="str">
        <f t="shared" ref="U186:U191" si="64">"winter_total_cost_capacity_"&amp;B186</f>
        <v>winter_total_cost_capacity_2023</v>
      </c>
      <c r="V186" s="3">
        <v>1</v>
      </c>
      <c r="W186" s="5" t="str">
        <f t="shared" ref="W186:W200" ca="1" si="65">R186&amp;"_"&amp;Q186&amp;"_"&amp;U186&amp;"_"&amp;V186</f>
        <v>3d_E186_winter_total_cost_capacity_2023_1</v>
      </c>
      <c r="X186" s="3" t="s">
        <v>1</v>
      </c>
      <c r="Z186" s="4" t="str">
        <f t="shared" ref="Z186:Z200" si="66">"&gt;=0"</f>
        <v>&gt;=0</v>
      </c>
      <c r="AA186" s="3" t="s">
        <v>0</v>
      </c>
      <c r="AB186" s="3" t="s">
        <v>6</v>
      </c>
      <c r="AD186" s="15" t="str">
        <f t="shared" ref="AD186:AD200" ca="1" si="67">"Requirement: "&amp;$Q$6&amp;" answer of ""Yes"""</f>
        <v>Requirement: E6 answer of "Yes"</v>
      </c>
    </row>
    <row r="187" spans="1:30" ht="18" customHeight="1" x14ac:dyDescent="0.25">
      <c r="A187" s="22"/>
      <c r="B187" s="21">
        <v>2024</v>
      </c>
      <c r="C187" s="40" t="s">
        <v>30</v>
      </c>
      <c r="D187" s="32"/>
      <c r="E187" s="19"/>
      <c r="F187" s="33"/>
      <c r="G187" s="32"/>
      <c r="H187" s="17"/>
      <c r="M187" s="16"/>
      <c r="O187" s="1" t="s">
        <v>3</v>
      </c>
      <c r="Q187" s="6" t="str">
        <f t="shared" ca="1" si="61"/>
        <v>E187</v>
      </c>
      <c r="R187" s="3" t="str">
        <f t="shared" si="62"/>
        <v>3d</v>
      </c>
      <c r="S187" s="6" t="str">
        <f t="shared" ca="1" si="63"/>
        <v>3c. DR Additional Pricing</v>
      </c>
      <c r="T187" s="3" t="s">
        <v>2</v>
      </c>
      <c r="U187" s="3" t="str">
        <f t="shared" si="64"/>
        <v>winter_total_cost_capacity_2024</v>
      </c>
      <c r="V187" s="3">
        <v>1</v>
      </c>
      <c r="W187" s="5" t="str">
        <f t="shared" ca="1" si="65"/>
        <v>3d_E187_winter_total_cost_capacity_2024_1</v>
      </c>
      <c r="X187" s="3" t="s">
        <v>1</v>
      </c>
      <c r="Z187" s="4" t="str">
        <f t="shared" si="66"/>
        <v>&gt;=0</v>
      </c>
      <c r="AA187" s="3" t="s">
        <v>0</v>
      </c>
      <c r="AB187" s="3" t="s">
        <v>6</v>
      </c>
      <c r="AD187" s="15" t="str">
        <f t="shared" ca="1" si="67"/>
        <v>Requirement: E6 answer of "Yes"</v>
      </c>
    </row>
    <row r="188" spans="1:30" ht="18" customHeight="1" x14ac:dyDescent="0.25">
      <c r="A188" s="22"/>
      <c r="B188" s="21">
        <v>2025</v>
      </c>
      <c r="C188" s="40" t="s">
        <v>30</v>
      </c>
      <c r="D188" s="32"/>
      <c r="E188" s="19"/>
      <c r="F188" s="33"/>
      <c r="G188" s="32"/>
      <c r="H188" s="17"/>
      <c r="M188" s="16"/>
      <c r="O188" s="1" t="s">
        <v>3</v>
      </c>
      <c r="Q188" s="6" t="str">
        <f t="shared" ca="1" si="61"/>
        <v>E188</v>
      </c>
      <c r="R188" s="3" t="str">
        <f t="shared" si="62"/>
        <v>3d</v>
      </c>
      <c r="S188" s="6" t="str">
        <f t="shared" ca="1" si="63"/>
        <v>3c. DR Additional Pricing</v>
      </c>
      <c r="T188" s="3" t="s">
        <v>2</v>
      </c>
      <c r="U188" s="3" t="str">
        <f t="shared" si="64"/>
        <v>winter_total_cost_capacity_2025</v>
      </c>
      <c r="V188" s="3">
        <v>1</v>
      </c>
      <c r="W188" s="5" t="str">
        <f t="shared" ca="1" si="65"/>
        <v>3d_E188_winter_total_cost_capacity_2025_1</v>
      </c>
      <c r="X188" s="3" t="s">
        <v>1</v>
      </c>
      <c r="Z188" s="4" t="str">
        <f t="shared" si="66"/>
        <v>&gt;=0</v>
      </c>
      <c r="AA188" s="3" t="s">
        <v>0</v>
      </c>
      <c r="AB188" s="3" t="s">
        <v>6</v>
      </c>
      <c r="AD188" s="15" t="str">
        <f t="shared" ca="1" si="67"/>
        <v>Requirement: E6 answer of "Yes"</v>
      </c>
    </row>
    <row r="189" spans="1:30" ht="18" customHeight="1" x14ac:dyDescent="0.25">
      <c r="A189" s="22"/>
      <c r="B189" s="21">
        <v>2026</v>
      </c>
      <c r="C189" s="40" t="s">
        <v>30</v>
      </c>
      <c r="D189" s="32"/>
      <c r="E189" s="19"/>
      <c r="F189" s="33"/>
      <c r="G189" s="32"/>
      <c r="H189" s="17"/>
      <c r="M189" s="16"/>
      <c r="O189" s="1" t="s">
        <v>3</v>
      </c>
      <c r="Q189" s="6" t="str">
        <f t="shared" ca="1" si="61"/>
        <v>E189</v>
      </c>
      <c r="R189" s="3" t="str">
        <f t="shared" si="62"/>
        <v>3d</v>
      </c>
      <c r="S189" s="6" t="str">
        <f t="shared" ca="1" si="63"/>
        <v>3c. DR Additional Pricing</v>
      </c>
      <c r="T189" s="3" t="s">
        <v>2</v>
      </c>
      <c r="U189" s="3" t="str">
        <f t="shared" si="64"/>
        <v>winter_total_cost_capacity_2026</v>
      </c>
      <c r="V189" s="3">
        <v>1</v>
      </c>
      <c r="W189" s="5" t="str">
        <f t="shared" ca="1" si="65"/>
        <v>3d_E189_winter_total_cost_capacity_2026_1</v>
      </c>
      <c r="X189" s="3" t="s">
        <v>1</v>
      </c>
      <c r="Z189" s="4" t="str">
        <f t="shared" si="66"/>
        <v>&gt;=0</v>
      </c>
      <c r="AA189" s="3" t="s">
        <v>0</v>
      </c>
      <c r="AB189" s="3" t="s">
        <v>6</v>
      </c>
      <c r="AD189" s="15" t="str">
        <f t="shared" ca="1" si="67"/>
        <v>Requirement: E6 answer of "Yes"</v>
      </c>
    </row>
    <row r="190" spans="1:30" ht="18" customHeight="1" x14ac:dyDescent="0.25">
      <c r="A190" s="22"/>
      <c r="B190" s="21">
        <v>2027</v>
      </c>
      <c r="C190" s="40" t="s">
        <v>30</v>
      </c>
      <c r="D190" s="32"/>
      <c r="E190" s="19"/>
      <c r="F190" s="33"/>
      <c r="G190" s="32"/>
      <c r="H190" s="17"/>
      <c r="M190" s="16"/>
      <c r="O190" s="1" t="s">
        <v>3</v>
      </c>
      <c r="Q190" s="6" t="str">
        <f t="shared" ca="1" si="61"/>
        <v>E190</v>
      </c>
      <c r="R190" s="3" t="str">
        <f t="shared" si="62"/>
        <v>3d</v>
      </c>
      <c r="S190" s="6" t="str">
        <f t="shared" ca="1" si="63"/>
        <v>3c. DR Additional Pricing</v>
      </c>
      <c r="T190" s="3" t="s">
        <v>2</v>
      </c>
      <c r="U190" s="3" t="str">
        <f t="shared" si="64"/>
        <v>winter_total_cost_capacity_2027</v>
      </c>
      <c r="V190" s="3">
        <v>1</v>
      </c>
      <c r="W190" s="5" t="str">
        <f t="shared" ca="1" si="65"/>
        <v>3d_E190_winter_total_cost_capacity_2027_1</v>
      </c>
      <c r="X190" s="3" t="s">
        <v>1</v>
      </c>
      <c r="Z190" s="4" t="str">
        <f t="shared" si="66"/>
        <v>&gt;=0</v>
      </c>
      <c r="AA190" s="3" t="s">
        <v>0</v>
      </c>
      <c r="AB190" s="3" t="s">
        <v>6</v>
      </c>
      <c r="AD190" s="15" t="str">
        <f t="shared" ca="1" si="67"/>
        <v>Requirement: E6 answer of "Yes"</v>
      </c>
    </row>
    <row r="191" spans="1:30" ht="18" customHeight="1" x14ac:dyDescent="0.25">
      <c r="A191" s="22"/>
      <c r="B191" s="21">
        <v>2028</v>
      </c>
      <c r="C191" s="40" t="s">
        <v>30</v>
      </c>
      <c r="D191" s="32"/>
      <c r="E191" s="19"/>
      <c r="F191" s="33"/>
      <c r="G191" s="32"/>
      <c r="H191" s="17"/>
      <c r="M191" s="16"/>
      <c r="O191" s="1" t="s">
        <v>3</v>
      </c>
      <c r="Q191" s="6" t="str">
        <f t="shared" ca="1" si="61"/>
        <v>E191</v>
      </c>
      <c r="R191" s="3" t="str">
        <f t="shared" si="62"/>
        <v>3d</v>
      </c>
      <c r="S191" s="6" t="str">
        <f t="shared" ca="1" si="63"/>
        <v>3c. DR Additional Pricing</v>
      </c>
      <c r="T191" s="3" t="s">
        <v>2</v>
      </c>
      <c r="U191" s="3" t="str">
        <f t="shared" si="64"/>
        <v>winter_total_cost_capacity_2028</v>
      </c>
      <c r="V191" s="3">
        <v>1</v>
      </c>
      <c r="W191" s="5" t="str">
        <f t="shared" ca="1" si="65"/>
        <v>3d_E191_winter_total_cost_capacity_2028_1</v>
      </c>
      <c r="X191" s="3" t="s">
        <v>1</v>
      </c>
      <c r="Z191" s="4" t="str">
        <f t="shared" si="66"/>
        <v>&gt;=0</v>
      </c>
      <c r="AA191" s="3" t="s">
        <v>0</v>
      </c>
      <c r="AB191" s="3" t="s">
        <v>6</v>
      </c>
      <c r="AD191" s="15" t="str">
        <f t="shared" ca="1" si="67"/>
        <v>Requirement: E6 answer of "Yes"</v>
      </c>
    </row>
    <row r="192" spans="1:30" ht="18.75" customHeight="1" x14ac:dyDescent="0.25">
      <c r="A192" s="22"/>
      <c r="B192" s="21">
        <f>B191+1</f>
        <v>2029</v>
      </c>
      <c r="C192" s="20" t="str">
        <f>C191</f>
        <v>$1000s</v>
      </c>
      <c r="D192" s="18"/>
      <c r="E192" s="19"/>
      <c r="F192" s="32"/>
      <c r="G192" s="32"/>
      <c r="H192" s="17"/>
      <c r="M192" s="16"/>
      <c r="O192" s="1" t="s">
        <v>3</v>
      </c>
      <c r="Q192" s="6" t="str">
        <f t="shared" ca="1" si="61"/>
        <v>E192</v>
      </c>
      <c r="R192" s="3" t="str">
        <f t="shared" si="62"/>
        <v>3d</v>
      </c>
      <c r="S192" s="6" t="str">
        <f t="shared" ca="1" si="63"/>
        <v>3c. DR Additional Pricing</v>
      </c>
      <c r="T192" s="3" t="s">
        <v>2</v>
      </c>
      <c r="U192" s="3" t="str">
        <f t="shared" ref="U192:U200" si="68">"winter_capacity_FOM_"&amp;B192</f>
        <v>winter_capacity_FOM_2029</v>
      </c>
      <c r="V192" s="3">
        <v>1</v>
      </c>
      <c r="W192" s="5" t="str">
        <f t="shared" ca="1" si="65"/>
        <v>3d_E192_winter_capacity_FOM_2029_1</v>
      </c>
      <c r="X192" s="3" t="s">
        <v>1</v>
      </c>
      <c r="Z192" s="4" t="str">
        <f t="shared" si="66"/>
        <v>&gt;=0</v>
      </c>
      <c r="AA192" s="3" t="s">
        <v>0</v>
      </c>
      <c r="AB192" s="3" t="s">
        <v>6</v>
      </c>
      <c r="AD192" s="15" t="str">
        <f t="shared" ca="1" si="67"/>
        <v>Requirement: E6 answer of "Yes"</v>
      </c>
    </row>
    <row r="193" spans="1:31" ht="18.75" customHeight="1" x14ac:dyDescent="0.25">
      <c r="A193" s="22"/>
      <c r="B193" s="21">
        <f t="shared" ref="B193:B200" si="69">B192+1</f>
        <v>2030</v>
      </c>
      <c r="C193" s="20" t="str">
        <f t="shared" ref="C193:C200" si="70">C192</f>
        <v>$1000s</v>
      </c>
      <c r="D193" s="18"/>
      <c r="E193" s="19"/>
      <c r="F193" s="32"/>
      <c r="G193" s="32"/>
      <c r="H193" s="17"/>
      <c r="M193" s="16"/>
      <c r="O193" s="1" t="s">
        <v>3</v>
      </c>
      <c r="Q193" s="6" t="str">
        <f t="shared" ca="1" si="61"/>
        <v>E193</v>
      </c>
      <c r="R193" s="3" t="str">
        <f t="shared" si="62"/>
        <v>3d</v>
      </c>
      <c r="S193" s="6" t="str">
        <f t="shared" ca="1" si="63"/>
        <v>3c. DR Additional Pricing</v>
      </c>
      <c r="T193" s="3" t="s">
        <v>2</v>
      </c>
      <c r="U193" s="3" t="str">
        <f t="shared" si="68"/>
        <v>winter_capacity_FOM_2030</v>
      </c>
      <c r="V193" s="3">
        <v>1</v>
      </c>
      <c r="W193" s="5" t="str">
        <f t="shared" ca="1" si="65"/>
        <v>3d_E193_winter_capacity_FOM_2030_1</v>
      </c>
      <c r="X193" s="3" t="s">
        <v>1</v>
      </c>
      <c r="Z193" s="4" t="str">
        <f t="shared" si="66"/>
        <v>&gt;=0</v>
      </c>
      <c r="AA193" s="3" t="s">
        <v>0</v>
      </c>
      <c r="AB193" s="3" t="s">
        <v>6</v>
      </c>
      <c r="AD193" s="15" t="str">
        <f t="shared" ca="1" si="67"/>
        <v>Requirement: E6 answer of "Yes"</v>
      </c>
    </row>
    <row r="194" spans="1:31" ht="18.75" customHeight="1" x14ac:dyDescent="0.25">
      <c r="A194" s="22"/>
      <c r="B194" s="21">
        <f t="shared" si="69"/>
        <v>2031</v>
      </c>
      <c r="C194" s="20" t="str">
        <f t="shared" si="70"/>
        <v>$1000s</v>
      </c>
      <c r="D194" s="18"/>
      <c r="E194" s="19"/>
      <c r="F194" s="32"/>
      <c r="G194" s="32"/>
      <c r="H194" s="17"/>
      <c r="M194" s="16"/>
      <c r="O194" s="1" t="s">
        <v>3</v>
      </c>
      <c r="Q194" s="6" t="str">
        <f t="shared" ca="1" si="61"/>
        <v>E194</v>
      </c>
      <c r="R194" s="3" t="str">
        <f t="shared" si="62"/>
        <v>3d</v>
      </c>
      <c r="S194" s="6" t="str">
        <f t="shared" ca="1" si="63"/>
        <v>3c. DR Additional Pricing</v>
      </c>
      <c r="T194" s="3" t="s">
        <v>2</v>
      </c>
      <c r="U194" s="3" t="str">
        <f t="shared" si="68"/>
        <v>winter_capacity_FOM_2031</v>
      </c>
      <c r="V194" s="3">
        <v>1</v>
      </c>
      <c r="W194" s="5" t="str">
        <f t="shared" ca="1" si="65"/>
        <v>3d_E194_winter_capacity_FOM_2031_1</v>
      </c>
      <c r="X194" s="3" t="s">
        <v>1</v>
      </c>
      <c r="Z194" s="4" t="str">
        <f t="shared" si="66"/>
        <v>&gt;=0</v>
      </c>
      <c r="AA194" s="3" t="s">
        <v>0</v>
      </c>
      <c r="AB194" s="3" t="s">
        <v>6</v>
      </c>
      <c r="AD194" s="15" t="str">
        <f t="shared" ca="1" si="67"/>
        <v>Requirement: E6 answer of "Yes"</v>
      </c>
    </row>
    <row r="195" spans="1:31" ht="18.75" customHeight="1" x14ac:dyDescent="0.25">
      <c r="A195" s="22"/>
      <c r="B195" s="21">
        <f t="shared" si="69"/>
        <v>2032</v>
      </c>
      <c r="C195" s="20" t="str">
        <f t="shared" si="70"/>
        <v>$1000s</v>
      </c>
      <c r="D195" s="18"/>
      <c r="E195" s="19"/>
      <c r="F195" s="32"/>
      <c r="G195" s="32"/>
      <c r="H195" s="17"/>
      <c r="M195" s="16"/>
      <c r="O195" s="1" t="s">
        <v>3</v>
      </c>
      <c r="Q195" s="6" t="str">
        <f t="shared" ca="1" si="61"/>
        <v>E195</v>
      </c>
      <c r="R195" s="3" t="str">
        <f t="shared" si="62"/>
        <v>3d</v>
      </c>
      <c r="S195" s="6" t="str">
        <f t="shared" ca="1" si="63"/>
        <v>3c. DR Additional Pricing</v>
      </c>
      <c r="T195" s="3" t="s">
        <v>2</v>
      </c>
      <c r="U195" s="3" t="str">
        <f t="shared" si="68"/>
        <v>winter_capacity_FOM_2032</v>
      </c>
      <c r="V195" s="3">
        <v>1</v>
      </c>
      <c r="W195" s="5" t="str">
        <f t="shared" ca="1" si="65"/>
        <v>3d_E195_winter_capacity_FOM_2032_1</v>
      </c>
      <c r="X195" s="3" t="s">
        <v>1</v>
      </c>
      <c r="Z195" s="4" t="str">
        <f t="shared" si="66"/>
        <v>&gt;=0</v>
      </c>
      <c r="AA195" s="3" t="s">
        <v>0</v>
      </c>
      <c r="AB195" s="3" t="s">
        <v>6</v>
      </c>
      <c r="AD195" s="15" t="str">
        <f t="shared" ca="1" si="67"/>
        <v>Requirement: E6 answer of "Yes"</v>
      </c>
    </row>
    <row r="196" spans="1:31" ht="18.75" customHeight="1" x14ac:dyDescent="0.25">
      <c r="A196" s="22"/>
      <c r="B196" s="21">
        <f t="shared" si="69"/>
        <v>2033</v>
      </c>
      <c r="C196" s="20" t="str">
        <f t="shared" si="70"/>
        <v>$1000s</v>
      </c>
      <c r="D196" s="18"/>
      <c r="E196" s="19"/>
      <c r="F196" s="32"/>
      <c r="G196" s="32"/>
      <c r="H196" s="17"/>
      <c r="M196" s="16"/>
      <c r="O196" s="1" t="s">
        <v>3</v>
      </c>
      <c r="Q196" s="6" t="str">
        <f t="shared" ca="1" si="61"/>
        <v>E196</v>
      </c>
      <c r="R196" s="3" t="str">
        <f t="shared" si="62"/>
        <v>3d</v>
      </c>
      <c r="S196" s="6" t="str">
        <f t="shared" ca="1" si="63"/>
        <v>3c. DR Additional Pricing</v>
      </c>
      <c r="T196" s="3" t="s">
        <v>2</v>
      </c>
      <c r="U196" s="3" t="str">
        <f t="shared" si="68"/>
        <v>winter_capacity_FOM_2033</v>
      </c>
      <c r="V196" s="3">
        <v>1</v>
      </c>
      <c r="W196" s="5" t="str">
        <f t="shared" ca="1" si="65"/>
        <v>3d_E196_winter_capacity_FOM_2033_1</v>
      </c>
      <c r="X196" s="3" t="s">
        <v>1</v>
      </c>
      <c r="Z196" s="4" t="str">
        <f t="shared" si="66"/>
        <v>&gt;=0</v>
      </c>
      <c r="AA196" s="3" t="s">
        <v>0</v>
      </c>
      <c r="AB196" s="3" t="s">
        <v>6</v>
      </c>
      <c r="AD196" s="15" t="str">
        <f t="shared" ca="1" si="67"/>
        <v>Requirement: E6 answer of "Yes"</v>
      </c>
    </row>
    <row r="197" spans="1:31" ht="18.75" customHeight="1" x14ac:dyDescent="0.25">
      <c r="A197" s="22"/>
      <c r="B197" s="21">
        <f t="shared" si="69"/>
        <v>2034</v>
      </c>
      <c r="C197" s="20" t="str">
        <f t="shared" si="70"/>
        <v>$1000s</v>
      </c>
      <c r="D197" s="18"/>
      <c r="E197" s="19"/>
      <c r="F197" s="32"/>
      <c r="G197" s="32"/>
      <c r="H197" s="17"/>
      <c r="M197" s="16"/>
      <c r="O197" s="1" t="s">
        <v>3</v>
      </c>
      <c r="Q197" s="6" t="str">
        <f t="shared" ca="1" si="61"/>
        <v>E197</v>
      </c>
      <c r="R197" s="3" t="str">
        <f t="shared" si="62"/>
        <v>3d</v>
      </c>
      <c r="S197" s="6" t="str">
        <f t="shared" ca="1" si="63"/>
        <v>3c. DR Additional Pricing</v>
      </c>
      <c r="T197" s="3" t="s">
        <v>2</v>
      </c>
      <c r="U197" s="3" t="str">
        <f t="shared" si="68"/>
        <v>winter_capacity_FOM_2034</v>
      </c>
      <c r="V197" s="3">
        <v>1</v>
      </c>
      <c r="W197" s="5" t="str">
        <f t="shared" ca="1" si="65"/>
        <v>3d_E197_winter_capacity_FOM_2034_1</v>
      </c>
      <c r="X197" s="3" t="s">
        <v>1</v>
      </c>
      <c r="Z197" s="4" t="str">
        <f t="shared" si="66"/>
        <v>&gt;=0</v>
      </c>
      <c r="AA197" s="3" t="s">
        <v>0</v>
      </c>
      <c r="AB197" s="3" t="s">
        <v>6</v>
      </c>
      <c r="AD197" s="15" t="str">
        <f t="shared" ca="1" si="67"/>
        <v>Requirement: E6 answer of "Yes"</v>
      </c>
    </row>
    <row r="198" spans="1:31" ht="18.75" customHeight="1" x14ac:dyDescent="0.25">
      <c r="A198" s="22"/>
      <c r="B198" s="21">
        <f t="shared" si="69"/>
        <v>2035</v>
      </c>
      <c r="C198" s="20" t="str">
        <f t="shared" si="70"/>
        <v>$1000s</v>
      </c>
      <c r="D198" s="18"/>
      <c r="E198" s="19"/>
      <c r="F198" s="32"/>
      <c r="G198" s="32"/>
      <c r="H198" s="17"/>
      <c r="M198" s="16"/>
      <c r="O198" s="1" t="s">
        <v>3</v>
      </c>
      <c r="Q198" s="6" t="str">
        <f t="shared" ca="1" si="61"/>
        <v>E198</v>
      </c>
      <c r="R198" s="3" t="str">
        <f t="shared" si="62"/>
        <v>3d</v>
      </c>
      <c r="S198" s="6" t="str">
        <f t="shared" ca="1" si="63"/>
        <v>3c. DR Additional Pricing</v>
      </c>
      <c r="T198" s="3" t="s">
        <v>2</v>
      </c>
      <c r="U198" s="3" t="str">
        <f t="shared" si="68"/>
        <v>winter_capacity_FOM_2035</v>
      </c>
      <c r="V198" s="3">
        <v>1</v>
      </c>
      <c r="W198" s="5" t="str">
        <f t="shared" ca="1" si="65"/>
        <v>3d_E198_winter_capacity_FOM_2035_1</v>
      </c>
      <c r="X198" s="3" t="s">
        <v>1</v>
      </c>
      <c r="Z198" s="4" t="str">
        <f t="shared" si="66"/>
        <v>&gt;=0</v>
      </c>
      <c r="AA198" s="3" t="s">
        <v>0</v>
      </c>
      <c r="AB198" s="3" t="s">
        <v>6</v>
      </c>
      <c r="AD198" s="15" t="str">
        <f t="shared" ca="1" si="67"/>
        <v>Requirement: E6 answer of "Yes"</v>
      </c>
    </row>
    <row r="199" spans="1:31" ht="18.75" customHeight="1" x14ac:dyDescent="0.25">
      <c r="A199" s="22"/>
      <c r="B199" s="21">
        <f t="shared" si="69"/>
        <v>2036</v>
      </c>
      <c r="C199" s="20" t="str">
        <f t="shared" si="70"/>
        <v>$1000s</v>
      </c>
      <c r="D199" s="18"/>
      <c r="E199" s="19"/>
      <c r="F199" s="32"/>
      <c r="G199" s="32"/>
      <c r="H199" s="17"/>
      <c r="M199" s="16"/>
      <c r="O199" s="1" t="s">
        <v>3</v>
      </c>
      <c r="Q199" s="6" t="str">
        <f t="shared" ca="1" si="61"/>
        <v>E199</v>
      </c>
      <c r="R199" s="3" t="str">
        <f t="shared" si="62"/>
        <v>3d</v>
      </c>
      <c r="S199" s="6" t="str">
        <f t="shared" ca="1" si="63"/>
        <v>3c. DR Additional Pricing</v>
      </c>
      <c r="T199" s="3" t="s">
        <v>2</v>
      </c>
      <c r="U199" s="3" t="str">
        <f t="shared" si="68"/>
        <v>winter_capacity_FOM_2036</v>
      </c>
      <c r="V199" s="3">
        <v>1</v>
      </c>
      <c r="W199" s="5" t="str">
        <f t="shared" ca="1" si="65"/>
        <v>3d_E199_winter_capacity_FOM_2036_1</v>
      </c>
      <c r="X199" s="3" t="s">
        <v>1</v>
      </c>
      <c r="Z199" s="4" t="str">
        <f t="shared" si="66"/>
        <v>&gt;=0</v>
      </c>
      <c r="AA199" s="3" t="s">
        <v>0</v>
      </c>
      <c r="AB199" s="3" t="s">
        <v>6</v>
      </c>
      <c r="AD199" s="15" t="str">
        <f t="shared" ca="1" si="67"/>
        <v>Requirement: E6 answer of "Yes"</v>
      </c>
    </row>
    <row r="200" spans="1:31" ht="18.75" customHeight="1" x14ac:dyDescent="0.25">
      <c r="A200" s="22"/>
      <c r="B200" s="21">
        <f t="shared" si="69"/>
        <v>2037</v>
      </c>
      <c r="C200" s="20" t="str">
        <f t="shared" si="70"/>
        <v>$1000s</v>
      </c>
      <c r="D200" s="18"/>
      <c r="E200" s="19"/>
      <c r="F200" s="32"/>
      <c r="G200" s="32"/>
      <c r="H200" s="17"/>
      <c r="M200" s="16"/>
      <c r="O200" s="1" t="s">
        <v>3</v>
      </c>
      <c r="Q200" s="6" t="str">
        <f t="shared" ca="1" si="61"/>
        <v>E200</v>
      </c>
      <c r="R200" s="3" t="str">
        <f t="shared" si="62"/>
        <v>3d</v>
      </c>
      <c r="S200" s="6" t="str">
        <f t="shared" ca="1" si="63"/>
        <v>3c. DR Additional Pricing</v>
      </c>
      <c r="T200" s="3" t="s">
        <v>2</v>
      </c>
      <c r="U200" s="3" t="str">
        <f t="shared" si="68"/>
        <v>winter_capacity_FOM_2037</v>
      </c>
      <c r="V200" s="3">
        <v>1</v>
      </c>
      <c r="W200" s="5" t="str">
        <f t="shared" ca="1" si="65"/>
        <v>3d_E200_winter_capacity_FOM_2037_1</v>
      </c>
      <c r="X200" s="3" t="s">
        <v>1</v>
      </c>
      <c r="Z200" s="4" t="str">
        <f t="shared" si="66"/>
        <v>&gt;=0</v>
      </c>
      <c r="AA200" s="3" t="s">
        <v>0</v>
      </c>
      <c r="AB200" s="3" t="s">
        <v>6</v>
      </c>
      <c r="AD200" s="15" t="str">
        <f t="shared" ca="1" si="67"/>
        <v>Requirement: E6 answer of "Yes"</v>
      </c>
    </row>
    <row r="201" spans="1:31" ht="21" customHeight="1" thickBot="1" x14ac:dyDescent="0.3">
      <c r="A201" s="35"/>
      <c r="B201" s="34"/>
      <c r="C201" s="32"/>
      <c r="D201" s="39"/>
      <c r="E201" s="32"/>
      <c r="F201" s="32"/>
      <c r="G201" s="32"/>
      <c r="H201" s="17"/>
      <c r="Q201" s="6"/>
      <c r="S201" s="6"/>
      <c r="W201" s="5"/>
      <c r="AD201" s="15"/>
    </row>
    <row r="202" spans="1:31" ht="21" customHeight="1" thickBot="1" x14ac:dyDescent="0.35">
      <c r="A202" s="141" t="s">
        <v>29</v>
      </c>
      <c r="B202" s="141"/>
      <c r="C202" s="141"/>
      <c r="D202" s="141"/>
      <c r="E202" s="141"/>
      <c r="F202" s="141"/>
      <c r="G202" s="141"/>
      <c r="H202" s="31"/>
      <c r="P202" s="30"/>
    </row>
    <row r="203" spans="1:31" ht="21" customHeight="1" x14ac:dyDescent="0.25">
      <c r="A203" s="126" t="s">
        <v>28</v>
      </c>
      <c r="B203" s="104"/>
      <c r="C203" s="102"/>
      <c r="D203" s="102"/>
      <c r="E203" s="102"/>
      <c r="F203" s="102"/>
      <c r="G203" s="102"/>
      <c r="H203" s="17"/>
      <c r="P203" s="30"/>
    </row>
    <row r="204" spans="1:31" ht="20.25" customHeight="1" x14ac:dyDescent="0.25">
      <c r="A204" s="112"/>
      <c r="B204" s="102"/>
      <c r="C204" s="102"/>
      <c r="D204" s="102"/>
      <c r="E204" s="102"/>
      <c r="F204" s="102"/>
      <c r="G204" s="102"/>
      <c r="H204" s="17"/>
      <c r="Q204" s="6"/>
      <c r="S204" s="6"/>
      <c r="V204" s="23"/>
      <c r="W204" s="5"/>
      <c r="X204" s="3"/>
    </row>
    <row r="205" spans="1:31" ht="20.25" customHeight="1" x14ac:dyDescent="0.3">
      <c r="A205" s="22"/>
      <c r="B205" s="21"/>
      <c r="C205" s="36"/>
      <c r="D205" s="32"/>
      <c r="E205" s="32"/>
      <c r="F205" s="32"/>
      <c r="G205" s="32"/>
      <c r="H205" s="17"/>
      <c r="Q205" s="6"/>
      <c r="S205" s="6"/>
      <c r="V205" s="23"/>
      <c r="W205" s="5"/>
      <c r="X205" s="3"/>
    </row>
    <row r="206" spans="1:31" ht="18.75" customHeight="1" x14ac:dyDescent="0.3">
      <c r="A206" s="29"/>
      <c r="B206" s="26" t="s">
        <v>27</v>
      </c>
      <c r="C206" s="25" t="s">
        <v>10</v>
      </c>
      <c r="D206" s="32"/>
      <c r="E206" s="32"/>
      <c r="F206" s="32"/>
      <c r="G206" s="32"/>
      <c r="H206" s="17"/>
    </row>
    <row r="207" spans="1:31" ht="18.75" customHeight="1" x14ac:dyDescent="0.25">
      <c r="A207" s="22"/>
      <c r="B207" s="34">
        <v>2023</v>
      </c>
      <c r="C207" s="18" t="s">
        <v>26</v>
      </c>
      <c r="D207" s="32"/>
      <c r="E207" s="19"/>
      <c r="F207" s="32"/>
      <c r="G207" s="32"/>
      <c r="H207" s="17"/>
      <c r="O207" s="1" t="s">
        <v>3</v>
      </c>
      <c r="Q207" s="6" t="str">
        <f t="shared" ref="Q207:Q221" ca="1" si="71">SUBSTITUTE(CELL("address",E207),"$","")</f>
        <v>E207</v>
      </c>
      <c r="R207" s="3" t="str">
        <f t="shared" ref="R207:R221" si="72">$R$6</f>
        <v>3d</v>
      </c>
      <c r="S207" s="6" t="str">
        <f t="shared" ref="S207:S221" ca="1" si="73">MID(CELL("filename",R207),FIND("]",CELL("filename",R207))+1,256)</f>
        <v>3c. DR Additional Pricing</v>
      </c>
      <c r="T207" s="3" t="s">
        <v>2</v>
      </c>
      <c r="U207" s="23" t="str">
        <f t="shared" ref="U207:U212" si="74">"program_startup_$/kW_"&amp;B207</f>
        <v>program_startup_$/kW_2023</v>
      </c>
      <c r="V207" s="3">
        <v>1</v>
      </c>
      <c r="W207" s="5" t="str">
        <f t="shared" ref="W207:W221" ca="1" si="75">R207&amp;"_"&amp;Q207&amp;"_"&amp;U207&amp;"_"&amp;V207</f>
        <v>3d_E207_program_startup_$/kW_2023_1</v>
      </c>
      <c r="X207" s="3" t="s">
        <v>1</v>
      </c>
      <c r="Z207" s="4" t="str">
        <f t="shared" ref="Z207:Z221" si="76">"&gt;=0"</f>
        <v>&gt;=0</v>
      </c>
      <c r="AA207" s="3" t="s">
        <v>0</v>
      </c>
      <c r="AB207" s="3" t="s">
        <v>6</v>
      </c>
      <c r="AD207" s="15" t="str">
        <f t="shared" ref="AD207:AD221" ca="1" si="77">"Requirement: "&amp;$Q$6&amp;" answer of ""Yes"""</f>
        <v>Requirement: E6 answer of "Yes"</v>
      </c>
      <c r="AE207" s="6"/>
    </row>
    <row r="208" spans="1:31" ht="18.75" customHeight="1" x14ac:dyDescent="0.25">
      <c r="A208" s="22"/>
      <c r="B208" s="34">
        <v>2024</v>
      </c>
      <c r="C208" s="18" t="s">
        <v>26</v>
      </c>
      <c r="D208" s="32"/>
      <c r="E208" s="19"/>
      <c r="F208" s="32"/>
      <c r="G208" s="32"/>
      <c r="H208" s="17"/>
      <c r="O208" s="1" t="s">
        <v>3</v>
      </c>
      <c r="Q208" s="6" t="str">
        <f t="shared" ca="1" si="71"/>
        <v>E208</v>
      </c>
      <c r="R208" s="3" t="str">
        <f t="shared" si="72"/>
        <v>3d</v>
      </c>
      <c r="S208" s="6" t="str">
        <f t="shared" ca="1" si="73"/>
        <v>3c. DR Additional Pricing</v>
      </c>
      <c r="T208" s="3" t="s">
        <v>2</v>
      </c>
      <c r="U208" s="23" t="str">
        <f t="shared" si="74"/>
        <v>program_startup_$/kW_2024</v>
      </c>
      <c r="V208" s="3">
        <v>1</v>
      </c>
      <c r="W208" s="5" t="str">
        <f t="shared" ca="1" si="75"/>
        <v>3d_E208_program_startup_$/kW_2024_1</v>
      </c>
      <c r="X208" s="3" t="s">
        <v>1</v>
      </c>
      <c r="Z208" s="4" t="str">
        <f t="shared" si="76"/>
        <v>&gt;=0</v>
      </c>
      <c r="AA208" s="3" t="s">
        <v>0</v>
      </c>
      <c r="AB208" s="3" t="s">
        <v>6</v>
      </c>
      <c r="AD208" s="15" t="str">
        <f t="shared" ca="1" si="77"/>
        <v>Requirement: E6 answer of "Yes"</v>
      </c>
      <c r="AE208" s="6"/>
    </row>
    <row r="209" spans="1:31" ht="18.75" customHeight="1" x14ac:dyDescent="0.25">
      <c r="A209" s="22"/>
      <c r="B209" s="34">
        <v>2025</v>
      </c>
      <c r="C209" s="18" t="s">
        <v>26</v>
      </c>
      <c r="D209" s="32"/>
      <c r="E209" s="19"/>
      <c r="F209" s="32"/>
      <c r="G209" s="32"/>
      <c r="H209" s="17"/>
      <c r="O209" s="1" t="s">
        <v>3</v>
      </c>
      <c r="Q209" s="6" t="str">
        <f t="shared" ca="1" si="71"/>
        <v>E209</v>
      </c>
      <c r="R209" s="3" t="str">
        <f t="shared" si="72"/>
        <v>3d</v>
      </c>
      <c r="S209" s="6" t="str">
        <f t="shared" ca="1" si="73"/>
        <v>3c. DR Additional Pricing</v>
      </c>
      <c r="T209" s="3" t="s">
        <v>2</v>
      </c>
      <c r="U209" s="23" t="str">
        <f t="shared" si="74"/>
        <v>program_startup_$/kW_2025</v>
      </c>
      <c r="V209" s="3">
        <v>1</v>
      </c>
      <c r="W209" s="5" t="str">
        <f t="shared" ca="1" si="75"/>
        <v>3d_E209_program_startup_$/kW_2025_1</v>
      </c>
      <c r="X209" s="3" t="s">
        <v>1</v>
      </c>
      <c r="Z209" s="4" t="str">
        <f t="shared" si="76"/>
        <v>&gt;=0</v>
      </c>
      <c r="AA209" s="3" t="s">
        <v>0</v>
      </c>
      <c r="AB209" s="3" t="s">
        <v>6</v>
      </c>
      <c r="AD209" s="15" t="str">
        <f t="shared" ca="1" si="77"/>
        <v>Requirement: E6 answer of "Yes"</v>
      </c>
      <c r="AE209" s="6"/>
    </row>
    <row r="210" spans="1:31" ht="18.75" customHeight="1" x14ac:dyDescent="0.25">
      <c r="A210" s="22"/>
      <c r="B210" s="34">
        <v>2026</v>
      </c>
      <c r="C210" s="18" t="s">
        <v>26</v>
      </c>
      <c r="D210" s="32"/>
      <c r="E210" s="19"/>
      <c r="F210" s="32"/>
      <c r="G210" s="38"/>
      <c r="H210" s="17"/>
      <c r="O210" s="1" t="s">
        <v>3</v>
      </c>
      <c r="Q210" s="6" t="str">
        <f t="shared" ca="1" si="71"/>
        <v>E210</v>
      </c>
      <c r="R210" s="3" t="str">
        <f t="shared" si="72"/>
        <v>3d</v>
      </c>
      <c r="S210" s="6" t="str">
        <f t="shared" ca="1" si="73"/>
        <v>3c. DR Additional Pricing</v>
      </c>
      <c r="T210" s="3" t="s">
        <v>2</v>
      </c>
      <c r="U210" s="23" t="str">
        <f t="shared" si="74"/>
        <v>program_startup_$/kW_2026</v>
      </c>
      <c r="V210" s="3">
        <v>1</v>
      </c>
      <c r="W210" s="5" t="str">
        <f t="shared" ca="1" si="75"/>
        <v>3d_E210_program_startup_$/kW_2026_1</v>
      </c>
      <c r="X210" s="3" t="s">
        <v>1</v>
      </c>
      <c r="Z210" s="4" t="str">
        <f t="shared" si="76"/>
        <v>&gt;=0</v>
      </c>
      <c r="AA210" s="3" t="s">
        <v>0</v>
      </c>
      <c r="AB210" s="3" t="s">
        <v>6</v>
      </c>
      <c r="AD210" s="15" t="str">
        <f t="shared" ca="1" si="77"/>
        <v>Requirement: E6 answer of "Yes"</v>
      </c>
      <c r="AE210" s="6"/>
    </row>
    <row r="211" spans="1:31" ht="18.75" customHeight="1" x14ac:dyDescent="0.25">
      <c r="A211" s="22"/>
      <c r="B211" s="34">
        <v>2027</v>
      </c>
      <c r="C211" s="18" t="s">
        <v>26</v>
      </c>
      <c r="D211" s="32"/>
      <c r="E211" s="19"/>
      <c r="F211" s="32"/>
      <c r="G211" s="32"/>
      <c r="H211" s="17"/>
      <c r="O211" s="1" t="s">
        <v>3</v>
      </c>
      <c r="Q211" s="6" t="str">
        <f t="shared" ca="1" si="71"/>
        <v>E211</v>
      </c>
      <c r="R211" s="3" t="str">
        <f t="shared" si="72"/>
        <v>3d</v>
      </c>
      <c r="S211" s="6" t="str">
        <f t="shared" ca="1" si="73"/>
        <v>3c. DR Additional Pricing</v>
      </c>
      <c r="T211" s="3" t="s">
        <v>2</v>
      </c>
      <c r="U211" s="23" t="str">
        <f t="shared" si="74"/>
        <v>program_startup_$/kW_2027</v>
      </c>
      <c r="V211" s="3">
        <v>1</v>
      </c>
      <c r="W211" s="5" t="str">
        <f t="shared" ca="1" si="75"/>
        <v>3d_E211_program_startup_$/kW_2027_1</v>
      </c>
      <c r="X211" s="3" t="s">
        <v>1</v>
      </c>
      <c r="Z211" s="4" t="str">
        <f t="shared" si="76"/>
        <v>&gt;=0</v>
      </c>
      <c r="AA211" s="3" t="s">
        <v>0</v>
      </c>
      <c r="AB211" s="3" t="s">
        <v>6</v>
      </c>
      <c r="AD211" s="15" t="str">
        <f t="shared" ca="1" si="77"/>
        <v>Requirement: E6 answer of "Yes"</v>
      </c>
      <c r="AE211" s="6"/>
    </row>
    <row r="212" spans="1:31" ht="18.75" customHeight="1" x14ac:dyDescent="0.25">
      <c r="A212" s="22"/>
      <c r="B212" s="34">
        <v>2028</v>
      </c>
      <c r="C212" s="18" t="s">
        <v>26</v>
      </c>
      <c r="D212" s="32"/>
      <c r="E212" s="19"/>
      <c r="F212" s="32"/>
      <c r="G212" s="32"/>
      <c r="H212" s="17"/>
      <c r="O212" s="1" t="s">
        <v>3</v>
      </c>
      <c r="Q212" s="6" t="str">
        <f t="shared" ca="1" si="71"/>
        <v>E212</v>
      </c>
      <c r="R212" s="3" t="str">
        <f t="shared" si="72"/>
        <v>3d</v>
      </c>
      <c r="S212" s="6" t="str">
        <f t="shared" ca="1" si="73"/>
        <v>3c. DR Additional Pricing</v>
      </c>
      <c r="T212" s="3" t="s">
        <v>2</v>
      </c>
      <c r="U212" s="23" t="str">
        <f t="shared" si="74"/>
        <v>program_startup_$/kW_2028</v>
      </c>
      <c r="V212" s="3">
        <v>1</v>
      </c>
      <c r="W212" s="5" t="str">
        <f t="shared" ca="1" si="75"/>
        <v>3d_E212_program_startup_$/kW_2028_1</v>
      </c>
      <c r="X212" s="3" t="s">
        <v>1</v>
      </c>
      <c r="Z212" s="4" t="str">
        <f t="shared" si="76"/>
        <v>&gt;=0</v>
      </c>
      <c r="AA212" s="3" t="s">
        <v>0</v>
      </c>
      <c r="AB212" s="3" t="s">
        <v>6</v>
      </c>
      <c r="AD212" s="15" t="str">
        <f t="shared" ca="1" si="77"/>
        <v>Requirement: E6 answer of "Yes"</v>
      </c>
      <c r="AE212" s="6"/>
    </row>
    <row r="213" spans="1:31" ht="18.75" customHeight="1" x14ac:dyDescent="0.25">
      <c r="A213" s="22"/>
      <c r="B213" s="21">
        <f>B212+1</f>
        <v>2029</v>
      </c>
      <c r="C213" s="20" t="str">
        <f>C212</f>
        <v>($/kW)</v>
      </c>
      <c r="D213" s="18"/>
      <c r="E213" s="19"/>
      <c r="F213" s="32"/>
      <c r="G213" s="32"/>
      <c r="H213" s="17"/>
      <c r="M213" s="16"/>
      <c r="O213" s="1" t="s">
        <v>3</v>
      </c>
      <c r="Q213" s="6" t="str">
        <f t="shared" ca="1" si="71"/>
        <v>E213</v>
      </c>
      <c r="R213" s="3" t="str">
        <f t="shared" si="72"/>
        <v>3d</v>
      </c>
      <c r="S213" s="6" t="str">
        <f t="shared" ca="1" si="73"/>
        <v>3c. DR Additional Pricing</v>
      </c>
      <c r="T213" s="3" t="s">
        <v>2</v>
      </c>
      <c r="U213" s="3" t="str">
        <f t="shared" ref="U213:U221" si="78">"winter_capacity_FOM_"&amp;B213</f>
        <v>winter_capacity_FOM_2029</v>
      </c>
      <c r="V213" s="3">
        <v>1</v>
      </c>
      <c r="W213" s="5" t="str">
        <f t="shared" ca="1" si="75"/>
        <v>3d_E213_winter_capacity_FOM_2029_1</v>
      </c>
      <c r="X213" s="3" t="s">
        <v>1</v>
      </c>
      <c r="Z213" s="4" t="str">
        <f t="shared" si="76"/>
        <v>&gt;=0</v>
      </c>
      <c r="AA213" s="3" t="s">
        <v>0</v>
      </c>
      <c r="AB213" s="3" t="s">
        <v>6</v>
      </c>
      <c r="AD213" s="15" t="str">
        <f t="shared" ca="1" si="77"/>
        <v>Requirement: E6 answer of "Yes"</v>
      </c>
    </row>
    <row r="214" spans="1:31" ht="18.75" customHeight="1" x14ac:dyDescent="0.25">
      <c r="A214" s="22"/>
      <c r="B214" s="21">
        <f t="shared" ref="B214:B221" si="79">B213+1</f>
        <v>2030</v>
      </c>
      <c r="C214" s="20" t="str">
        <f t="shared" ref="C214:C221" si="80">C213</f>
        <v>($/kW)</v>
      </c>
      <c r="D214" s="18"/>
      <c r="E214" s="19"/>
      <c r="F214" s="32"/>
      <c r="G214" s="32"/>
      <c r="H214" s="17"/>
      <c r="M214" s="16"/>
      <c r="O214" s="1" t="s">
        <v>3</v>
      </c>
      <c r="Q214" s="6" t="str">
        <f t="shared" ca="1" si="71"/>
        <v>E214</v>
      </c>
      <c r="R214" s="3" t="str">
        <f t="shared" si="72"/>
        <v>3d</v>
      </c>
      <c r="S214" s="6" t="str">
        <f t="shared" ca="1" si="73"/>
        <v>3c. DR Additional Pricing</v>
      </c>
      <c r="T214" s="3" t="s">
        <v>2</v>
      </c>
      <c r="U214" s="3" t="str">
        <f t="shared" si="78"/>
        <v>winter_capacity_FOM_2030</v>
      </c>
      <c r="V214" s="3">
        <v>1</v>
      </c>
      <c r="W214" s="5" t="str">
        <f t="shared" ca="1" si="75"/>
        <v>3d_E214_winter_capacity_FOM_2030_1</v>
      </c>
      <c r="X214" s="3" t="s">
        <v>1</v>
      </c>
      <c r="Z214" s="4" t="str">
        <f t="shared" si="76"/>
        <v>&gt;=0</v>
      </c>
      <c r="AA214" s="3" t="s">
        <v>0</v>
      </c>
      <c r="AB214" s="3" t="s">
        <v>6</v>
      </c>
      <c r="AD214" s="15" t="str">
        <f t="shared" ca="1" si="77"/>
        <v>Requirement: E6 answer of "Yes"</v>
      </c>
    </row>
    <row r="215" spans="1:31" ht="18.75" customHeight="1" x14ac:dyDescent="0.25">
      <c r="A215" s="22"/>
      <c r="B215" s="21">
        <f t="shared" si="79"/>
        <v>2031</v>
      </c>
      <c r="C215" s="20" t="str">
        <f t="shared" si="80"/>
        <v>($/kW)</v>
      </c>
      <c r="D215" s="18"/>
      <c r="E215" s="19"/>
      <c r="F215" s="32"/>
      <c r="G215" s="32"/>
      <c r="H215" s="17"/>
      <c r="M215" s="16"/>
      <c r="O215" s="1" t="s">
        <v>3</v>
      </c>
      <c r="Q215" s="6" t="str">
        <f t="shared" ca="1" si="71"/>
        <v>E215</v>
      </c>
      <c r="R215" s="3" t="str">
        <f t="shared" si="72"/>
        <v>3d</v>
      </c>
      <c r="S215" s="6" t="str">
        <f t="shared" ca="1" si="73"/>
        <v>3c. DR Additional Pricing</v>
      </c>
      <c r="T215" s="3" t="s">
        <v>2</v>
      </c>
      <c r="U215" s="3" t="str">
        <f t="shared" si="78"/>
        <v>winter_capacity_FOM_2031</v>
      </c>
      <c r="V215" s="3">
        <v>1</v>
      </c>
      <c r="W215" s="5" t="str">
        <f t="shared" ca="1" si="75"/>
        <v>3d_E215_winter_capacity_FOM_2031_1</v>
      </c>
      <c r="X215" s="3" t="s">
        <v>1</v>
      </c>
      <c r="Z215" s="4" t="str">
        <f t="shared" si="76"/>
        <v>&gt;=0</v>
      </c>
      <c r="AA215" s="3" t="s">
        <v>0</v>
      </c>
      <c r="AB215" s="3" t="s">
        <v>6</v>
      </c>
      <c r="AD215" s="15" t="str">
        <f t="shared" ca="1" si="77"/>
        <v>Requirement: E6 answer of "Yes"</v>
      </c>
    </row>
    <row r="216" spans="1:31" ht="18.75" customHeight="1" x14ac:dyDescent="0.25">
      <c r="A216" s="22"/>
      <c r="B216" s="21">
        <f t="shared" si="79"/>
        <v>2032</v>
      </c>
      <c r="C216" s="20" t="str">
        <f t="shared" si="80"/>
        <v>($/kW)</v>
      </c>
      <c r="D216" s="18"/>
      <c r="E216" s="19"/>
      <c r="F216" s="32"/>
      <c r="G216" s="32"/>
      <c r="H216" s="17"/>
      <c r="M216" s="16"/>
      <c r="O216" s="1" t="s">
        <v>3</v>
      </c>
      <c r="Q216" s="6" t="str">
        <f t="shared" ca="1" si="71"/>
        <v>E216</v>
      </c>
      <c r="R216" s="3" t="str">
        <f t="shared" si="72"/>
        <v>3d</v>
      </c>
      <c r="S216" s="6" t="str">
        <f t="shared" ca="1" si="73"/>
        <v>3c. DR Additional Pricing</v>
      </c>
      <c r="T216" s="3" t="s">
        <v>2</v>
      </c>
      <c r="U216" s="3" t="str">
        <f t="shared" si="78"/>
        <v>winter_capacity_FOM_2032</v>
      </c>
      <c r="V216" s="3">
        <v>1</v>
      </c>
      <c r="W216" s="5" t="str">
        <f t="shared" ca="1" si="75"/>
        <v>3d_E216_winter_capacity_FOM_2032_1</v>
      </c>
      <c r="X216" s="3" t="s">
        <v>1</v>
      </c>
      <c r="Z216" s="4" t="str">
        <f t="shared" si="76"/>
        <v>&gt;=0</v>
      </c>
      <c r="AA216" s="3" t="s">
        <v>0</v>
      </c>
      <c r="AB216" s="3" t="s">
        <v>6</v>
      </c>
      <c r="AD216" s="15" t="str">
        <f t="shared" ca="1" si="77"/>
        <v>Requirement: E6 answer of "Yes"</v>
      </c>
    </row>
    <row r="217" spans="1:31" ht="18.75" customHeight="1" x14ac:dyDescent="0.25">
      <c r="A217" s="22"/>
      <c r="B217" s="21">
        <f t="shared" si="79"/>
        <v>2033</v>
      </c>
      <c r="C217" s="20" t="str">
        <f t="shared" si="80"/>
        <v>($/kW)</v>
      </c>
      <c r="D217" s="18"/>
      <c r="E217" s="19"/>
      <c r="F217" s="32"/>
      <c r="G217" s="32"/>
      <c r="H217" s="17"/>
      <c r="M217" s="16"/>
      <c r="O217" s="1" t="s">
        <v>3</v>
      </c>
      <c r="Q217" s="6" t="str">
        <f t="shared" ca="1" si="71"/>
        <v>E217</v>
      </c>
      <c r="R217" s="3" t="str">
        <f t="shared" si="72"/>
        <v>3d</v>
      </c>
      <c r="S217" s="6" t="str">
        <f t="shared" ca="1" si="73"/>
        <v>3c. DR Additional Pricing</v>
      </c>
      <c r="T217" s="3" t="s">
        <v>2</v>
      </c>
      <c r="U217" s="3" t="str">
        <f t="shared" si="78"/>
        <v>winter_capacity_FOM_2033</v>
      </c>
      <c r="V217" s="3">
        <v>1</v>
      </c>
      <c r="W217" s="5" t="str">
        <f t="shared" ca="1" si="75"/>
        <v>3d_E217_winter_capacity_FOM_2033_1</v>
      </c>
      <c r="X217" s="3" t="s">
        <v>1</v>
      </c>
      <c r="Z217" s="4" t="str">
        <f t="shared" si="76"/>
        <v>&gt;=0</v>
      </c>
      <c r="AA217" s="3" t="s">
        <v>0</v>
      </c>
      <c r="AB217" s="3" t="s">
        <v>6</v>
      </c>
      <c r="AD217" s="15" t="str">
        <f t="shared" ca="1" si="77"/>
        <v>Requirement: E6 answer of "Yes"</v>
      </c>
    </row>
    <row r="218" spans="1:31" ht="18.75" customHeight="1" x14ac:dyDescent="0.25">
      <c r="A218" s="22"/>
      <c r="B218" s="21">
        <f t="shared" si="79"/>
        <v>2034</v>
      </c>
      <c r="C218" s="20" t="str">
        <f t="shared" si="80"/>
        <v>($/kW)</v>
      </c>
      <c r="D218" s="18"/>
      <c r="E218" s="19"/>
      <c r="F218" s="32"/>
      <c r="G218" s="32"/>
      <c r="H218" s="17"/>
      <c r="M218" s="16"/>
      <c r="O218" s="1" t="s">
        <v>3</v>
      </c>
      <c r="Q218" s="6" t="str">
        <f t="shared" ca="1" si="71"/>
        <v>E218</v>
      </c>
      <c r="R218" s="3" t="str">
        <f t="shared" si="72"/>
        <v>3d</v>
      </c>
      <c r="S218" s="6" t="str">
        <f t="shared" ca="1" si="73"/>
        <v>3c. DR Additional Pricing</v>
      </c>
      <c r="T218" s="3" t="s">
        <v>2</v>
      </c>
      <c r="U218" s="3" t="str">
        <f t="shared" si="78"/>
        <v>winter_capacity_FOM_2034</v>
      </c>
      <c r="V218" s="3">
        <v>1</v>
      </c>
      <c r="W218" s="5" t="str">
        <f t="shared" ca="1" si="75"/>
        <v>3d_E218_winter_capacity_FOM_2034_1</v>
      </c>
      <c r="X218" s="3" t="s">
        <v>1</v>
      </c>
      <c r="Z218" s="4" t="str">
        <f t="shared" si="76"/>
        <v>&gt;=0</v>
      </c>
      <c r="AA218" s="3" t="s">
        <v>0</v>
      </c>
      <c r="AB218" s="3" t="s">
        <v>6</v>
      </c>
      <c r="AD218" s="15" t="str">
        <f t="shared" ca="1" si="77"/>
        <v>Requirement: E6 answer of "Yes"</v>
      </c>
    </row>
    <row r="219" spans="1:31" ht="18.75" customHeight="1" x14ac:dyDescent="0.25">
      <c r="A219" s="22"/>
      <c r="B219" s="21">
        <f t="shared" si="79"/>
        <v>2035</v>
      </c>
      <c r="C219" s="20" t="str">
        <f t="shared" si="80"/>
        <v>($/kW)</v>
      </c>
      <c r="D219" s="18"/>
      <c r="E219" s="19"/>
      <c r="F219" s="32"/>
      <c r="G219" s="32"/>
      <c r="H219" s="17"/>
      <c r="M219" s="16"/>
      <c r="O219" s="1" t="s">
        <v>3</v>
      </c>
      <c r="Q219" s="6" t="str">
        <f t="shared" ca="1" si="71"/>
        <v>E219</v>
      </c>
      <c r="R219" s="3" t="str">
        <f t="shared" si="72"/>
        <v>3d</v>
      </c>
      <c r="S219" s="6" t="str">
        <f t="shared" ca="1" si="73"/>
        <v>3c. DR Additional Pricing</v>
      </c>
      <c r="T219" s="3" t="s">
        <v>2</v>
      </c>
      <c r="U219" s="3" t="str">
        <f t="shared" si="78"/>
        <v>winter_capacity_FOM_2035</v>
      </c>
      <c r="V219" s="3">
        <v>1</v>
      </c>
      <c r="W219" s="5" t="str">
        <f t="shared" ca="1" si="75"/>
        <v>3d_E219_winter_capacity_FOM_2035_1</v>
      </c>
      <c r="X219" s="3" t="s">
        <v>1</v>
      </c>
      <c r="Z219" s="4" t="str">
        <f t="shared" si="76"/>
        <v>&gt;=0</v>
      </c>
      <c r="AA219" s="3" t="s">
        <v>0</v>
      </c>
      <c r="AB219" s="3" t="s">
        <v>6</v>
      </c>
      <c r="AD219" s="15" t="str">
        <f t="shared" ca="1" si="77"/>
        <v>Requirement: E6 answer of "Yes"</v>
      </c>
    </row>
    <row r="220" spans="1:31" ht="18.75" customHeight="1" x14ac:dyDescent="0.25">
      <c r="A220" s="22"/>
      <c r="B220" s="21">
        <f t="shared" si="79"/>
        <v>2036</v>
      </c>
      <c r="C220" s="20" t="str">
        <f t="shared" si="80"/>
        <v>($/kW)</v>
      </c>
      <c r="D220" s="18"/>
      <c r="E220" s="19"/>
      <c r="F220" s="32"/>
      <c r="G220" s="32"/>
      <c r="H220" s="17"/>
      <c r="M220" s="16"/>
      <c r="O220" s="1" t="s">
        <v>3</v>
      </c>
      <c r="Q220" s="6" t="str">
        <f t="shared" ca="1" si="71"/>
        <v>E220</v>
      </c>
      <c r="R220" s="3" t="str">
        <f t="shared" si="72"/>
        <v>3d</v>
      </c>
      <c r="S220" s="6" t="str">
        <f t="shared" ca="1" si="73"/>
        <v>3c. DR Additional Pricing</v>
      </c>
      <c r="T220" s="3" t="s">
        <v>2</v>
      </c>
      <c r="U220" s="3" t="str">
        <f t="shared" si="78"/>
        <v>winter_capacity_FOM_2036</v>
      </c>
      <c r="V220" s="3">
        <v>1</v>
      </c>
      <c r="W220" s="5" t="str">
        <f t="shared" ca="1" si="75"/>
        <v>3d_E220_winter_capacity_FOM_2036_1</v>
      </c>
      <c r="X220" s="3" t="s">
        <v>1</v>
      </c>
      <c r="Z220" s="4" t="str">
        <f t="shared" si="76"/>
        <v>&gt;=0</v>
      </c>
      <c r="AA220" s="3" t="s">
        <v>0</v>
      </c>
      <c r="AB220" s="3" t="s">
        <v>6</v>
      </c>
      <c r="AD220" s="15" t="str">
        <f t="shared" ca="1" si="77"/>
        <v>Requirement: E6 answer of "Yes"</v>
      </c>
    </row>
    <row r="221" spans="1:31" ht="18.75" customHeight="1" x14ac:dyDescent="0.25">
      <c r="A221" s="22"/>
      <c r="B221" s="21">
        <f t="shared" si="79"/>
        <v>2037</v>
      </c>
      <c r="C221" s="20" t="str">
        <f t="shared" si="80"/>
        <v>($/kW)</v>
      </c>
      <c r="D221" s="18"/>
      <c r="E221" s="19"/>
      <c r="F221" s="32"/>
      <c r="G221" s="32"/>
      <c r="H221" s="17"/>
      <c r="M221" s="16"/>
      <c r="O221" s="1" t="s">
        <v>3</v>
      </c>
      <c r="Q221" s="6" t="str">
        <f t="shared" ca="1" si="71"/>
        <v>E221</v>
      </c>
      <c r="R221" s="3" t="str">
        <f t="shared" si="72"/>
        <v>3d</v>
      </c>
      <c r="S221" s="6" t="str">
        <f t="shared" ca="1" si="73"/>
        <v>3c. DR Additional Pricing</v>
      </c>
      <c r="T221" s="3" t="s">
        <v>2</v>
      </c>
      <c r="U221" s="3" t="str">
        <f t="shared" si="78"/>
        <v>winter_capacity_FOM_2037</v>
      </c>
      <c r="V221" s="3">
        <v>1</v>
      </c>
      <c r="W221" s="5" t="str">
        <f t="shared" ca="1" si="75"/>
        <v>3d_E221_winter_capacity_FOM_2037_1</v>
      </c>
      <c r="X221" s="3" t="s">
        <v>1</v>
      </c>
      <c r="Z221" s="4" t="str">
        <f t="shared" si="76"/>
        <v>&gt;=0</v>
      </c>
      <c r="AA221" s="3" t="s">
        <v>0</v>
      </c>
      <c r="AB221" s="3" t="s">
        <v>6</v>
      </c>
      <c r="AD221" s="15" t="str">
        <f t="shared" ca="1" si="77"/>
        <v>Requirement: E6 answer of "Yes"</v>
      </c>
    </row>
    <row r="222" spans="1:31" ht="18.75" customHeight="1" x14ac:dyDescent="0.3">
      <c r="A222" s="22"/>
      <c r="B222" s="21"/>
      <c r="C222" s="36"/>
      <c r="D222" s="32"/>
      <c r="E222" s="32"/>
      <c r="F222" s="32"/>
      <c r="G222" s="32"/>
      <c r="H222" s="17"/>
      <c r="Q222" s="6"/>
      <c r="S222" s="6"/>
      <c r="U222" s="23"/>
      <c r="W222" s="5"/>
      <c r="X222" s="3"/>
      <c r="AD222" s="15"/>
      <c r="AE222" s="6"/>
    </row>
    <row r="223" spans="1:31" ht="18.75" customHeight="1" x14ac:dyDescent="0.3">
      <c r="A223" s="29"/>
      <c r="B223" s="26" t="s">
        <v>25</v>
      </c>
      <c r="C223" s="25" t="s">
        <v>10</v>
      </c>
      <c r="D223" s="32"/>
      <c r="E223" s="32"/>
      <c r="F223" s="32"/>
      <c r="G223" s="32"/>
      <c r="H223" s="17"/>
      <c r="O223" s="1" t="s">
        <v>3</v>
      </c>
    </row>
    <row r="224" spans="1:31" ht="18.75" customHeight="1" x14ac:dyDescent="0.25">
      <c r="A224" s="22"/>
      <c r="B224" s="34">
        <v>2023</v>
      </c>
      <c r="C224" s="18" t="s">
        <v>24</v>
      </c>
      <c r="D224" s="32"/>
      <c r="E224" s="19"/>
      <c r="F224" s="32"/>
      <c r="G224" s="32"/>
      <c r="H224" s="17"/>
      <c r="O224" s="1" t="s">
        <v>3</v>
      </c>
      <c r="Q224" s="6" t="str">
        <f t="shared" ref="Q224:Q238" ca="1" si="81">SUBSTITUTE(CELL("address",E224),"$","")</f>
        <v>E224</v>
      </c>
      <c r="R224" s="3" t="str">
        <f t="shared" ref="R224:R238" si="82">$R$6</f>
        <v>3d</v>
      </c>
      <c r="S224" s="6" t="str">
        <f t="shared" ref="S224:S238" ca="1" si="83">MID(CELL("filename",R224),FIND("]",CELL("filename",R224))+1,256)</f>
        <v>3c. DR Additional Pricing</v>
      </c>
      <c r="T224" s="3" t="s">
        <v>2</v>
      </c>
      <c r="U224" s="23" t="str">
        <f t="shared" ref="U224:U229" si="84">"program_admin_FOM_"&amp;B224</f>
        <v>program_admin_FOM_2023</v>
      </c>
      <c r="V224" s="3">
        <v>1</v>
      </c>
      <c r="W224" s="5" t="str">
        <f t="shared" ref="W224:W238" ca="1" si="85">R224&amp;"_"&amp;Q224&amp;"_"&amp;U224&amp;"_"&amp;V224</f>
        <v>3d_E224_program_admin_FOM_2023_1</v>
      </c>
      <c r="X224" s="3" t="s">
        <v>1</v>
      </c>
      <c r="Z224" s="4" t="str">
        <f t="shared" ref="Z224:Z238" si="86">"&gt;=0"</f>
        <v>&gt;=0</v>
      </c>
      <c r="AA224" s="3" t="s">
        <v>0</v>
      </c>
      <c r="AB224" s="3" t="s">
        <v>6</v>
      </c>
      <c r="AD224" s="15" t="str">
        <f t="shared" ref="AD224:AD238" ca="1" si="87">"Requirement: "&amp;$Q$6&amp;" answer of ""Yes"""</f>
        <v>Requirement: E6 answer of "Yes"</v>
      </c>
      <c r="AE224" s="6"/>
    </row>
    <row r="225" spans="1:31" ht="18.75" customHeight="1" x14ac:dyDescent="0.25">
      <c r="A225" s="22"/>
      <c r="B225" s="34">
        <v>2024</v>
      </c>
      <c r="C225" s="18" t="s">
        <v>24</v>
      </c>
      <c r="D225" s="32"/>
      <c r="E225" s="19"/>
      <c r="F225" s="32"/>
      <c r="G225" s="32"/>
      <c r="H225" s="17"/>
      <c r="O225" s="1" t="s">
        <v>3</v>
      </c>
      <c r="Q225" s="6" t="str">
        <f t="shared" ca="1" si="81"/>
        <v>E225</v>
      </c>
      <c r="R225" s="3" t="str">
        <f t="shared" si="82"/>
        <v>3d</v>
      </c>
      <c r="S225" s="6" t="str">
        <f t="shared" ca="1" si="83"/>
        <v>3c. DR Additional Pricing</v>
      </c>
      <c r="T225" s="3" t="s">
        <v>2</v>
      </c>
      <c r="U225" s="23" t="str">
        <f t="shared" si="84"/>
        <v>program_admin_FOM_2024</v>
      </c>
      <c r="V225" s="3">
        <v>1</v>
      </c>
      <c r="W225" s="5" t="str">
        <f t="shared" ca="1" si="85"/>
        <v>3d_E225_program_admin_FOM_2024_1</v>
      </c>
      <c r="X225" s="3" t="s">
        <v>1</v>
      </c>
      <c r="Z225" s="4" t="str">
        <f t="shared" si="86"/>
        <v>&gt;=0</v>
      </c>
      <c r="AA225" s="3" t="s">
        <v>0</v>
      </c>
      <c r="AB225" s="3" t="s">
        <v>6</v>
      </c>
      <c r="AD225" s="15" t="str">
        <f t="shared" ca="1" si="87"/>
        <v>Requirement: E6 answer of "Yes"</v>
      </c>
      <c r="AE225" s="6"/>
    </row>
    <row r="226" spans="1:31" ht="18.75" customHeight="1" x14ac:dyDescent="0.25">
      <c r="A226" s="22"/>
      <c r="B226" s="34">
        <v>2025</v>
      </c>
      <c r="C226" s="18" t="s">
        <v>24</v>
      </c>
      <c r="D226" s="32"/>
      <c r="E226" s="19"/>
      <c r="F226" s="32"/>
      <c r="G226" s="32"/>
      <c r="H226" s="17"/>
      <c r="O226" s="1" t="s">
        <v>3</v>
      </c>
      <c r="Q226" s="6" t="str">
        <f t="shared" ca="1" si="81"/>
        <v>E226</v>
      </c>
      <c r="R226" s="3" t="str">
        <f t="shared" si="82"/>
        <v>3d</v>
      </c>
      <c r="S226" s="6" t="str">
        <f t="shared" ca="1" si="83"/>
        <v>3c. DR Additional Pricing</v>
      </c>
      <c r="T226" s="3" t="s">
        <v>2</v>
      </c>
      <c r="U226" s="23" t="str">
        <f t="shared" si="84"/>
        <v>program_admin_FOM_2025</v>
      </c>
      <c r="V226" s="3">
        <v>1</v>
      </c>
      <c r="W226" s="5" t="str">
        <f t="shared" ca="1" si="85"/>
        <v>3d_E226_program_admin_FOM_2025_1</v>
      </c>
      <c r="X226" s="3" t="s">
        <v>1</v>
      </c>
      <c r="Z226" s="4" t="str">
        <f t="shared" si="86"/>
        <v>&gt;=0</v>
      </c>
      <c r="AA226" s="3" t="s">
        <v>0</v>
      </c>
      <c r="AB226" s="3" t="s">
        <v>6</v>
      </c>
      <c r="AD226" s="15" t="str">
        <f t="shared" ca="1" si="87"/>
        <v>Requirement: E6 answer of "Yes"</v>
      </c>
      <c r="AE226" s="6"/>
    </row>
    <row r="227" spans="1:31" ht="18.75" customHeight="1" x14ac:dyDescent="0.25">
      <c r="A227" s="22"/>
      <c r="B227" s="34">
        <v>2026</v>
      </c>
      <c r="C227" s="18" t="s">
        <v>24</v>
      </c>
      <c r="D227" s="32"/>
      <c r="E227" s="19"/>
      <c r="F227" s="32"/>
      <c r="G227" s="38"/>
      <c r="H227" s="17"/>
      <c r="O227" s="1" t="s">
        <v>3</v>
      </c>
      <c r="Q227" s="6" t="str">
        <f t="shared" ca="1" si="81"/>
        <v>E227</v>
      </c>
      <c r="R227" s="3" t="str">
        <f t="shared" si="82"/>
        <v>3d</v>
      </c>
      <c r="S227" s="6" t="str">
        <f t="shared" ca="1" si="83"/>
        <v>3c. DR Additional Pricing</v>
      </c>
      <c r="T227" s="3" t="s">
        <v>2</v>
      </c>
      <c r="U227" s="23" t="str">
        <f t="shared" si="84"/>
        <v>program_admin_FOM_2026</v>
      </c>
      <c r="V227" s="3">
        <v>1</v>
      </c>
      <c r="W227" s="5" t="str">
        <f t="shared" ca="1" si="85"/>
        <v>3d_E227_program_admin_FOM_2026_1</v>
      </c>
      <c r="X227" s="3" t="s">
        <v>1</v>
      </c>
      <c r="Z227" s="4" t="str">
        <f t="shared" si="86"/>
        <v>&gt;=0</v>
      </c>
      <c r="AA227" s="3" t="s">
        <v>0</v>
      </c>
      <c r="AB227" s="3" t="s">
        <v>6</v>
      </c>
      <c r="AD227" s="15" t="str">
        <f t="shared" ca="1" si="87"/>
        <v>Requirement: E6 answer of "Yes"</v>
      </c>
      <c r="AE227" s="6"/>
    </row>
    <row r="228" spans="1:31" ht="18.75" customHeight="1" x14ac:dyDescent="0.25">
      <c r="A228" s="22"/>
      <c r="B228" s="34">
        <v>2027</v>
      </c>
      <c r="C228" s="18" t="s">
        <v>24</v>
      </c>
      <c r="D228" s="32"/>
      <c r="E228" s="19"/>
      <c r="F228" s="32"/>
      <c r="G228" s="32"/>
      <c r="H228" s="17"/>
      <c r="O228" s="1" t="s">
        <v>3</v>
      </c>
      <c r="Q228" s="6" t="str">
        <f t="shared" ca="1" si="81"/>
        <v>E228</v>
      </c>
      <c r="R228" s="3" t="str">
        <f t="shared" si="82"/>
        <v>3d</v>
      </c>
      <c r="S228" s="6" t="str">
        <f t="shared" ca="1" si="83"/>
        <v>3c. DR Additional Pricing</v>
      </c>
      <c r="T228" s="3" t="s">
        <v>2</v>
      </c>
      <c r="U228" s="23" t="str">
        <f t="shared" si="84"/>
        <v>program_admin_FOM_2027</v>
      </c>
      <c r="V228" s="3">
        <v>1</v>
      </c>
      <c r="W228" s="5" t="str">
        <f t="shared" ca="1" si="85"/>
        <v>3d_E228_program_admin_FOM_2027_1</v>
      </c>
      <c r="X228" s="3" t="s">
        <v>1</v>
      </c>
      <c r="Z228" s="4" t="str">
        <f t="shared" si="86"/>
        <v>&gt;=0</v>
      </c>
      <c r="AA228" s="3" t="s">
        <v>0</v>
      </c>
      <c r="AB228" s="3" t="s">
        <v>6</v>
      </c>
      <c r="AD228" s="15" t="str">
        <f t="shared" ca="1" si="87"/>
        <v>Requirement: E6 answer of "Yes"</v>
      </c>
      <c r="AE228" s="6"/>
    </row>
    <row r="229" spans="1:31" ht="18.75" customHeight="1" x14ac:dyDescent="0.25">
      <c r="A229" s="22"/>
      <c r="B229" s="34">
        <v>2028</v>
      </c>
      <c r="C229" s="18" t="s">
        <v>24</v>
      </c>
      <c r="D229" s="32"/>
      <c r="E229" s="19"/>
      <c r="F229" s="32"/>
      <c r="G229" s="32"/>
      <c r="H229" s="17"/>
      <c r="O229" s="1" t="s">
        <v>3</v>
      </c>
      <c r="Q229" s="6" t="str">
        <f t="shared" ca="1" si="81"/>
        <v>E229</v>
      </c>
      <c r="R229" s="3" t="str">
        <f t="shared" si="82"/>
        <v>3d</v>
      </c>
      <c r="S229" s="6" t="str">
        <f t="shared" ca="1" si="83"/>
        <v>3c. DR Additional Pricing</v>
      </c>
      <c r="T229" s="3" t="s">
        <v>2</v>
      </c>
      <c r="U229" s="23" t="str">
        <f t="shared" si="84"/>
        <v>program_admin_FOM_2028</v>
      </c>
      <c r="V229" s="3">
        <v>1</v>
      </c>
      <c r="W229" s="5" t="str">
        <f t="shared" ca="1" si="85"/>
        <v>3d_E229_program_admin_FOM_2028_1</v>
      </c>
      <c r="X229" s="3" t="s">
        <v>1</v>
      </c>
      <c r="Z229" s="4" t="str">
        <f t="shared" si="86"/>
        <v>&gt;=0</v>
      </c>
      <c r="AA229" s="3" t="s">
        <v>0</v>
      </c>
      <c r="AB229" s="3" t="s">
        <v>6</v>
      </c>
      <c r="AD229" s="15" t="str">
        <f t="shared" ca="1" si="87"/>
        <v>Requirement: E6 answer of "Yes"</v>
      </c>
      <c r="AE229" s="6"/>
    </row>
    <row r="230" spans="1:31" ht="18.75" customHeight="1" x14ac:dyDescent="0.25">
      <c r="A230" s="22"/>
      <c r="B230" s="21">
        <f>B229+1</f>
        <v>2029</v>
      </c>
      <c r="C230" s="20" t="str">
        <f>C229</f>
        <v>($/kW-year)</v>
      </c>
      <c r="D230" s="18"/>
      <c r="E230" s="19"/>
      <c r="F230" s="32"/>
      <c r="G230" s="32"/>
      <c r="H230" s="17"/>
      <c r="M230" s="16"/>
      <c r="O230" s="1" t="s">
        <v>3</v>
      </c>
      <c r="Q230" s="6" t="str">
        <f t="shared" ca="1" si="81"/>
        <v>E230</v>
      </c>
      <c r="R230" s="3" t="str">
        <f t="shared" si="82"/>
        <v>3d</v>
      </c>
      <c r="S230" s="6" t="str">
        <f t="shared" ca="1" si="83"/>
        <v>3c. DR Additional Pricing</v>
      </c>
      <c r="T230" s="3" t="s">
        <v>2</v>
      </c>
      <c r="U230" s="3" t="str">
        <f t="shared" ref="U230:U238" si="88">"winter_capacity_FOM_"&amp;B230</f>
        <v>winter_capacity_FOM_2029</v>
      </c>
      <c r="V230" s="3">
        <v>1</v>
      </c>
      <c r="W230" s="5" t="str">
        <f t="shared" ca="1" si="85"/>
        <v>3d_E230_winter_capacity_FOM_2029_1</v>
      </c>
      <c r="X230" s="3" t="s">
        <v>1</v>
      </c>
      <c r="Z230" s="4" t="str">
        <f t="shared" si="86"/>
        <v>&gt;=0</v>
      </c>
      <c r="AA230" s="3" t="s">
        <v>0</v>
      </c>
      <c r="AB230" s="3" t="s">
        <v>6</v>
      </c>
      <c r="AD230" s="15" t="str">
        <f t="shared" ca="1" si="87"/>
        <v>Requirement: E6 answer of "Yes"</v>
      </c>
    </row>
    <row r="231" spans="1:31" ht="18.75" customHeight="1" x14ac:dyDescent="0.25">
      <c r="A231" s="22"/>
      <c r="B231" s="21">
        <f t="shared" ref="B231:B238" si="89">B230+1</f>
        <v>2030</v>
      </c>
      <c r="C231" s="20" t="str">
        <f t="shared" ref="C231:C238" si="90">C230</f>
        <v>($/kW-year)</v>
      </c>
      <c r="D231" s="18"/>
      <c r="E231" s="19"/>
      <c r="F231" s="32"/>
      <c r="G231" s="32"/>
      <c r="H231" s="17"/>
      <c r="M231" s="16"/>
      <c r="O231" s="1" t="s">
        <v>3</v>
      </c>
      <c r="Q231" s="6" t="str">
        <f t="shared" ca="1" si="81"/>
        <v>E231</v>
      </c>
      <c r="R231" s="3" t="str">
        <f t="shared" si="82"/>
        <v>3d</v>
      </c>
      <c r="S231" s="6" t="str">
        <f t="shared" ca="1" si="83"/>
        <v>3c. DR Additional Pricing</v>
      </c>
      <c r="T231" s="3" t="s">
        <v>2</v>
      </c>
      <c r="U231" s="3" t="str">
        <f t="shared" si="88"/>
        <v>winter_capacity_FOM_2030</v>
      </c>
      <c r="V231" s="3">
        <v>1</v>
      </c>
      <c r="W231" s="5" t="str">
        <f t="shared" ca="1" si="85"/>
        <v>3d_E231_winter_capacity_FOM_2030_1</v>
      </c>
      <c r="X231" s="3" t="s">
        <v>1</v>
      </c>
      <c r="Z231" s="4" t="str">
        <f t="shared" si="86"/>
        <v>&gt;=0</v>
      </c>
      <c r="AA231" s="3" t="s">
        <v>0</v>
      </c>
      <c r="AB231" s="3" t="s">
        <v>6</v>
      </c>
      <c r="AD231" s="15" t="str">
        <f t="shared" ca="1" si="87"/>
        <v>Requirement: E6 answer of "Yes"</v>
      </c>
    </row>
    <row r="232" spans="1:31" ht="18.75" customHeight="1" x14ac:dyDescent="0.25">
      <c r="A232" s="22"/>
      <c r="B232" s="21">
        <f t="shared" si="89"/>
        <v>2031</v>
      </c>
      <c r="C232" s="20" t="str">
        <f t="shared" si="90"/>
        <v>($/kW-year)</v>
      </c>
      <c r="D232" s="18"/>
      <c r="E232" s="19"/>
      <c r="F232" s="32"/>
      <c r="G232" s="32"/>
      <c r="H232" s="17"/>
      <c r="M232" s="16"/>
      <c r="O232" s="1" t="s">
        <v>3</v>
      </c>
      <c r="Q232" s="6" t="str">
        <f t="shared" ca="1" si="81"/>
        <v>E232</v>
      </c>
      <c r="R232" s="3" t="str">
        <f t="shared" si="82"/>
        <v>3d</v>
      </c>
      <c r="S232" s="6" t="str">
        <f t="shared" ca="1" si="83"/>
        <v>3c. DR Additional Pricing</v>
      </c>
      <c r="T232" s="3" t="s">
        <v>2</v>
      </c>
      <c r="U232" s="3" t="str">
        <f t="shared" si="88"/>
        <v>winter_capacity_FOM_2031</v>
      </c>
      <c r="V232" s="3">
        <v>1</v>
      </c>
      <c r="W232" s="5" t="str">
        <f t="shared" ca="1" si="85"/>
        <v>3d_E232_winter_capacity_FOM_2031_1</v>
      </c>
      <c r="X232" s="3" t="s">
        <v>1</v>
      </c>
      <c r="Z232" s="4" t="str">
        <f t="shared" si="86"/>
        <v>&gt;=0</v>
      </c>
      <c r="AA232" s="3" t="s">
        <v>0</v>
      </c>
      <c r="AB232" s="3" t="s">
        <v>6</v>
      </c>
      <c r="AD232" s="15" t="str">
        <f t="shared" ca="1" si="87"/>
        <v>Requirement: E6 answer of "Yes"</v>
      </c>
    </row>
    <row r="233" spans="1:31" ht="18.75" customHeight="1" x14ac:dyDescent="0.25">
      <c r="A233" s="22"/>
      <c r="B233" s="21">
        <f t="shared" si="89"/>
        <v>2032</v>
      </c>
      <c r="C233" s="20" t="str">
        <f t="shared" si="90"/>
        <v>($/kW-year)</v>
      </c>
      <c r="D233" s="18"/>
      <c r="E233" s="19"/>
      <c r="F233" s="32"/>
      <c r="G233" s="32"/>
      <c r="H233" s="17"/>
      <c r="M233" s="16"/>
      <c r="O233" s="1" t="s">
        <v>3</v>
      </c>
      <c r="Q233" s="6" t="str">
        <f t="shared" ca="1" si="81"/>
        <v>E233</v>
      </c>
      <c r="R233" s="3" t="str">
        <f t="shared" si="82"/>
        <v>3d</v>
      </c>
      <c r="S233" s="6" t="str">
        <f t="shared" ca="1" si="83"/>
        <v>3c. DR Additional Pricing</v>
      </c>
      <c r="T233" s="3" t="s">
        <v>2</v>
      </c>
      <c r="U233" s="3" t="str">
        <f t="shared" si="88"/>
        <v>winter_capacity_FOM_2032</v>
      </c>
      <c r="V233" s="3">
        <v>1</v>
      </c>
      <c r="W233" s="5" t="str">
        <f t="shared" ca="1" si="85"/>
        <v>3d_E233_winter_capacity_FOM_2032_1</v>
      </c>
      <c r="X233" s="3" t="s">
        <v>1</v>
      </c>
      <c r="Z233" s="4" t="str">
        <f t="shared" si="86"/>
        <v>&gt;=0</v>
      </c>
      <c r="AA233" s="3" t="s">
        <v>0</v>
      </c>
      <c r="AB233" s="3" t="s">
        <v>6</v>
      </c>
      <c r="AD233" s="15" t="str">
        <f t="shared" ca="1" si="87"/>
        <v>Requirement: E6 answer of "Yes"</v>
      </c>
    </row>
    <row r="234" spans="1:31" ht="18.75" customHeight="1" x14ac:dyDescent="0.25">
      <c r="A234" s="22"/>
      <c r="B234" s="21">
        <f t="shared" si="89"/>
        <v>2033</v>
      </c>
      <c r="C234" s="20" t="str">
        <f t="shared" si="90"/>
        <v>($/kW-year)</v>
      </c>
      <c r="D234" s="18"/>
      <c r="E234" s="19"/>
      <c r="F234" s="32"/>
      <c r="G234" s="32"/>
      <c r="H234" s="17"/>
      <c r="M234" s="16"/>
      <c r="O234" s="1" t="s">
        <v>3</v>
      </c>
      <c r="Q234" s="6" t="str">
        <f t="shared" ca="1" si="81"/>
        <v>E234</v>
      </c>
      <c r="R234" s="3" t="str">
        <f t="shared" si="82"/>
        <v>3d</v>
      </c>
      <c r="S234" s="6" t="str">
        <f t="shared" ca="1" si="83"/>
        <v>3c. DR Additional Pricing</v>
      </c>
      <c r="T234" s="3" t="s">
        <v>2</v>
      </c>
      <c r="U234" s="3" t="str">
        <f t="shared" si="88"/>
        <v>winter_capacity_FOM_2033</v>
      </c>
      <c r="V234" s="3">
        <v>1</v>
      </c>
      <c r="W234" s="5" t="str">
        <f t="shared" ca="1" si="85"/>
        <v>3d_E234_winter_capacity_FOM_2033_1</v>
      </c>
      <c r="X234" s="3" t="s">
        <v>1</v>
      </c>
      <c r="Z234" s="4" t="str">
        <f t="shared" si="86"/>
        <v>&gt;=0</v>
      </c>
      <c r="AA234" s="3" t="s">
        <v>0</v>
      </c>
      <c r="AB234" s="3" t="s">
        <v>6</v>
      </c>
      <c r="AD234" s="15" t="str">
        <f t="shared" ca="1" si="87"/>
        <v>Requirement: E6 answer of "Yes"</v>
      </c>
    </row>
    <row r="235" spans="1:31" ht="18.75" customHeight="1" x14ac:dyDescent="0.25">
      <c r="A235" s="22"/>
      <c r="B235" s="21">
        <f t="shared" si="89"/>
        <v>2034</v>
      </c>
      <c r="C235" s="20" t="str">
        <f t="shared" si="90"/>
        <v>($/kW-year)</v>
      </c>
      <c r="D235" s="18"/>
      <c r="E235" s="19"/>
      <c r="F235" s="32"/>
      <c r="G235" s="32"/>
      <c r="H235" s="17"/>
      <c r="M235" s="16"/>
      <c r="O235" s="1" t="s">
        <v>3</v>
      </c>
      <c r="Q235" s="6" t="str">
        <f t="shared" ca="1" si="81"/>
        <v>E235</v>
      </c>
      <c r="R235" s="3" t="str">
        <f t="shared" si="82"/>
        <v>3d</v>
      </c>
      <c r="S235" s="6" t="str">
        <f t="shared" ca="1" si="83"/>
        <v>3c. DR Additional Pricing</v>
      </c>
      <c r="T235" s="3" t="s">
        <v>2</v>
      </c>
      <c r="U235" s="3" t="str">
        <f t="shared" si="88"/>
        <v>winter_capacity_FOM_2034</v>
      </c>
      <c r="V235" s="3">
        <v>1</v>
      </c>
      <c r="W235" s="5" t="str">
        <f t="shared" ca="1" si="85"/>
        <v>3d_E235_winter_capacity_FOM_2034_1</v>
      </c>
      <c r="X235" s="3" t="s">
        <v>1</v>
      </c>
      <c r="Z235" s="4" t="str">
        <f t="shared" si="86"/>
        <v>&gt;=0</v>
      </c>
      <c r="AA235" s="3" t="s">
        <v>0</v>
      </c>
      <c r="AB235" s="3" t="s">
        <v>6</v>
      </c>
      <c r="AD235" s="15" t="str">
        <f t="shared" ca="1" si="87"/>
        <v>Requirement: E6 answer of "Yes"</v>
      </c>
    </row>
    <row r="236" spans="1:31" ht="18.75" customHeight="1" x14ac:dyDescent="0.25">
      <c r="A236" s="22"/>
      <c r="B236" s="21">
        <f t="shared" si="89"/>
        <v>2035</v>
      </c>
      <c r="C236" s="20" t="str">
        <f t="shared" si="90"/>
        <v>($/kW-year)</v>
      </c>
      <c r="D236" s="18"/>
      <c r="E236" s="19"/>
      <c r="F236" s="32"/>
      <c r="G236" s="32"/>
      <c r="H236" s="17"/>
      <c r="M236" s="16"/>
      <c r="O236" s="1" t="s">
        <v>3</v>
      </c>
      <c r="Q236" s="6" t="str">
        <f t="shared" ca="1" si="81"/>
        <v>E236</v>
      </c>
      <c r="R236" s="3" t="str">
        <f t="shared" si="82"/>
        <v>3d</v>
      </c>
      <c r="S236" s="6" t="str">
        <f t="shared" ca="1" si="83"/>
        <v>3c. DR Additional Pricing</v>
      </c>
      <c r="T236" s="3" t="s">
        <v>2</v>
      </c>
      <c r="U236" s="3" t="str">
        <f t="shared" si="88"/>
        <v>winter_capacity_FOM_2035</v>
      </c>
      <c r="V236" s="3">
        <v>1</v>
      </c>
      <c r="W236" s="5" t="str">
        <f t="shared" ca="1" si="85"/>
        <v>3d_E236_winter_capacity_FOM_2035_1</v>
      </c>
      <c r="X236" s="3" t="s">
        <v>1</v>
      </c>
      <c r="Z236" s="4" t="str">
        <f t="shared" si="86"/>
        <v>&gt;=0</v>
      </c>
      <c r="AA236" s="3" t="s">
        <v>0</v>
      </c>
      <c r="AB236" s="3" t="s">
        <v>6</v>
      </c>
      <c r="AD236" s="15" t="str">
        <f t="shared" ca="1" si="87"/>
        <v>Requirement: E6 answer of "Yes"</v>
      </c>
    </row>
    <row r="237" spans="1:31" ht="18.75" customHeight="1" x14ac:dyDescent="0.25">
      <c r="A237" s="22"/>
      <c r="B237" s="21">
        <f t="shared" si="89"/>
        <v>2036</v>
      </c>
      <c r="C237" s="20" t="str">
        <f t="shared" si="90"/>
        <v>($/kW-year)</v>
      </c>
      <c r="D237" s="18"/>
      <c r="E237" s="19"/>
      <c r="F237" s="32"/>
      <c r="G237" s="32"/>
      <c r="H237" s="17"/>
      <c r="M237" s="16"/>
      <c r="O237" s="1" t="s">
        <v>3</v>
      </c>
      <c r="Q237" s="6" t="str">
        <f t="shared" ca="1" si="81"/>
        <v>E237</v>
      </c>
      <c r="R237" s="3" t="str">
        <f t="shared" si="82"/>
        <v>3d</v>
      </c>
      <c r="S237" s="6" t="str">
        <f t="shared" ca="1" si="83"/>
        <v>3c. DR Additional Pricing</v>
      </c>
      <c r="T237" s="3" t="s">
        <v>2</v>
      </c>
      <c r="U237" s="3" t="str">
        <f t="shared" si="88"/>
        <v>winter_capacity_FOM_2036</v>
      </c>
      <c r="V237" s="3">
        <v>1</v>
      </c>
      <c r="W237" s="5" t="str">
        <f t="shared" ca="1" si="85"/>
        <v>3d_E237_winter_capacity_FOM_2036_1</v>
      </c>
      <c r="X237" s="3" t="s">
        <v>1</v>
      </c>
      <c r="Z237" s="4" t="str">
        <f t="shared" si="86"/>
        <v>&gt;=0</v>
      </c>
      <c r="AA237" s="3" t="s">
        <v>0</v>
      </c>
      <c r="AB237" s="3" t="s">
        <v>6</v>
      </c>
      <c r="AD237" s="15" t="str">
        <f t="shared" ca="1" si="87"/>
        <v>Requirement: E6 answer of "Yes"</v>
      </c>
    </row>
    <row r="238" spans="1:31" ht="18.75" customHeight="1" x14ac:dyDescent="0.25">
      <c r="A238" s="22"/>
      <c r="B238" s="21">
        <f t="shared" si="89"/>
        <v>2037</v>
      </c>
      <c r="C238" s="20" t="str">
        <f t="shared" si="90"/>
        <v>($/kW-year)</v>
      </c>
      <c r="D238" s="18"/>
      <c r="E238" s="19"/>
      <c r="F238" s="32"/>
      <c r="G238" s="32"/>
      <c r="H238" s="17"/>
      <c r="M238" s="16"/>
      <c r="O238" s="1" t="s">
        <v>3</v>
      </c>
      <c r="Q238" s="6" t="str">
        <f t="shared" ca="1" si="81"/>
        <v>E238</v>
      </c>
      <c r="R238" s="3" t="str">
        <f t="shared" si="82"/>
        <v>3d</v>
      </c>
      <c r="S238" s="6" t="str">
        <f t="shared" ca="1" si="83"/>
        <v>3c. DR Additional Pricing</v>
      </c>
      <c r="T238" s="3" t="s">
        <v>2</v>
      </c>
      <c r="U238" s="3" t="str">
        <f t="shared" si="88"/>
        <v>winter_capacity_FOM_2037</v>
      </c>
      <c r="V238" s="3">
        <v>1</v>
      </c>
      <c r="W238" s="5" t="str">
        <f t="shared" ca="1" si="85"/>
        <v>3d_E238_winter_capacity_FOM_2037_1</v>
      </c>
      <c r="X238" s="3" t="s">
        <v>1</v>
      </c>
      <c r="Z238" s="4" t="str">
        <f t="shared" si="86"/>
        <v>&gt;=0</v>
      </c>
      <c r="AA238" s="3" t="s">
        <v>0</v>
      </c>
      <c r="AB238" s="3" t="s">
        <v>6</v>
      </c>
      <c r="AD238" s="15" t="str">
        <f t="shared" ca="1" si="87"/>
        <v>Requirement: E6 answer of "Yes"</v>
      </c>
    </row>
    <row r="239" spans="1:31" ht="18.75" customHeight="1" x14ac:dyDescent="0.3">
      <c r="A239" s="22"/>
      <c r="B239" s="21"/>
      <c r="C239" s="36"/>
      <c r="D239" s="32"/>
      <c r="E239" s="32"/>
      <c r="F239" s="32"/>
      <c r="G239" s="32"/>
      <c r="H239" s="17"/>
      <c r="Q239" s="6"/>
      <c r="S239" s="6"/>
      <c r="U239" s="23"/>
      <c r="W239" s="5"/>
      <c r="X239" s="3"/>
      <c r="AD239" s="15"/>
      <c r="AE239" s="6"/>
    </row>
    <row r="240" spans="1:31" ht="18.75" customHeight="1" x14ac:dyDescent="0.3">
      <c r="A240" s="29"/>
      <c r="B240" s="26" t="s">
        <v>23</v>
      </c>
      <c r="C240" s="25" t="s">
        <v>10</v>
      </c>
      <c r="D240" s="32"/>
      <c r="E240" s="32"/>
      <c r="F240" s="32"/>
      <c r="G240" s="32"/>
      <c r="H240" s="17"/>
    </row>
    <row r="241" spans="1:31" ht="18.75" customHeight="1" x14ac:dyDescent="0.25">
      <c r="A241" s="22"/>
      <c r="B241" s="34">
        <v>2023</v>
      </c>
      <c r="C241" s="18" t="s">
        <v>22</v>
      </c>
      <c r="D241" s="32"/>
      <c r="E241" s="19"/>
      <c r="F241" s="32"/>
      <c r="G241" s="32"/>
      <c r="H241" s="17"/>
      <c r="O241" s="1" t="s">
        <v>3</v>
      </c>
      <c r="Q241" s="6" t="str">
        <f t="shared" ref="Q241:Q255" ca="1" si="91">SUBSTITUTE(CELL("address",E241),"$","")</f>
        <v>E241</v>
      </c>
      <c r="R241" s="3" t="str">
        <f t="shared" ref="R241:R255" si="92">$R$6</f>
        <v>3d</v>
      </c>
      <c r="S241" s="6" t="str">
        <f t="shared" ref="S241:S255" ca="1" si="93">MID(CELL("filename",R241),FIND("]",CELL("filename",R241))+1,256)</f>
        <v>3c. DR Additional Pricing</v>
      </c>
      <c r="T241" s="3" t="s">
        <v>2</v>
      </c>
      <c r="U241" s="23" t="str">
        <f t="shared" ref="U241:U246" si="94">"program_marketing_$/participant_"&amp;B241</f>
        <v>program_marketing_$/participant_2023</v>
      </c>
      <c r="V241" s="3">
        <v>1</v>
      </c>
      <c r="W241" s="5" t="str">
        <f t="shared" ref="W241:W255" ca="1" si="95">R241&amp;"_"&amp;Q241&amp;"_"&amp;U241&amp;"_"&amp;V241</f>
        <v>3d_E241_program_marketing_$/participant_2023_1</v>
      </c>
      <c r="X241" s="3" t="s">
        <v>1</v>
      </c>
      <c r="Z241" s="4" t="str">
        <f t="shared" ref="Z241:Z255" si="96">"&gt;=0"</f>
        <v>&gt;=0</v>
      </c>
      <c r="AA241" s="3" t="s">
        <v>0</v>
      </c>
      <c r="AB241" s="3" t="s">
        <v>6</v>
      </c>
      <c r="AD241" s="15" t="str">
        <f t="shared" ref="AD241:AD255" ca="1" si="97">"Requirement: "&amp;$Q$6&amp;" answer of ""Yes"""</f>
        <v>Requirement: E6 answer of "Yes"</v>
      </c>
      <c r="AE241" s="6"/>
    </row>
    <row r="242" spans="1:31" ht="18.75" customHeight="1" x14ac:dyDescent="0.25">
      <c r="A242" s="22"/>
      <c r="B242" s="34">
        <v>2024</v>
      </c>
      <c r="C242" s="18" t="s">
        <v>22</v>
      </c>
      <c r="D242" s="32"/>
      <c r="E242" s="19"/>
      <c r="F242" s="32"/>
      <c r="G242" s="32"/>
      <c r="H242" s="17"/>
      <c r="O242" s="1" t="s">
        <v>3</v>
      </c>
      <c r="Q242" s="6" t="str">
        <f t="shared" ca="1" si="91"/>
        <v>E242</v>
      </c>
      <c r="R242" s="3" t="str">
        <f t="shared" si="92"/>
        <v>3d</v>
      </c>
      <c r="S242" s="6" t="str">
        <f t="shared" ca="1" si="93"/>
        <v>3c. DR Additional Pricing</v>
      </c>
      <c r="T242" s="3" t="s">
        <v>2</v>
      </c>
      <c r="U242" s="23" t="str">
        <f t="shared" si="94"/>
        <v>program_marketing_$/participant_2024</v>
      </c>
      <c r="V242" s="3">
        <v>1</v>
      </c>
      <c r="W242" s="5" t="str">
        <f t="shared" ca="1" si="95"/>
        <v>3d_E242_program_marketing_$/participant_2024_1</v>
      </c>
      <c r="X242" s="3" t="s">
        <v>1</v>
      </c>
      <c r="Z242" s="4" t="str">
        <f t="shared" si="96"/>
        <v>&gt;=0</v>
      </c>
      <c r="AA242" s="3" t="s">
        <v>0</v>
      </c>
      <c r="AB242" s="3" t="s">
        <v>6</v>
      </c>
      <c r="AD242" s="15" t="str">
        <f t="shared" ca="1" si="97"/>
        <v>Requirement: E6 answer of "Yes"</v>
      </c>
      <c r="AE242" s="6"/>
    </row>
    <row r="243" spans="1:31" ht="18.75" customHeight="1" x14ac:dyDescent="0.25">
      <c r="A243" s="22"/>
      <c r="B243" s="34">
        <v>2025</v>
      </c>
      <c r="C243" s="18" t="s">
        <v>22</v>
      </c>
      <c r="D243" s="32"/>
      <c r="E243" s="19"/>
      <c r="F243" s="32"/>
      <c r="G243" s="32"/>
      <c r="H243" s="17"/>
      <c r="O243" s="1" t="s">
        <v>3</v>
      </c>
      <c r="Q243" s="6" t="str">
        <f t="shared" ca="1" si="91"/>
        <v>E243</v>
      </c>
      <c r="R243" s="3" t="str">
        <f t="shared" si="92"/>
        <v>3d</v>
      </c>
      <c r="S243" s="6" t="str">
        <f t="shared" ca="1" si="93"/>
        <v>3c. DR Additional Pricing</v>
      </c>
      <c r="T243" s="3" t="s">
        <v>2</v>
      </c>
      <c r="U243" s="23" t="str">
        <f t="shared" si="94"/>
        <v>program_marketing_$/participant_2025</v>
      </c>
      <c r="V243" s="3">
        <v>1</v>
      </c>
      <c r="W243" s="5" t="str">
        <f t="shared" ca="1" si="95"/>
        <v>3d_E243_program_marketing_$/participant_2025_1</v>
      </c>
      <c r="X243" s="3" t="s">
        <v>1</v>
      </c>
      <c r="Z243" s="4" t="str">
        <f t="shared" si="96"/>
        <v>&gt;=0</v>
      </c>
      <c r="AA243" s="3" t="s">
        <v>0</v>
      </c>
      <c r="AB243" s="3" t="s">
        <v>6</v>
      </c>
      <c r="AD243" s="15" t="str">
        <f t="shared" ca="1" si="97"/>
        <v>Requirement: E6 answer of "Yes"</v>
      </c>
      <c r="AE243" s="6"/>
    </row>
    <row r="244" spans="1:31" ht="18.75" customHeight="1" x14ac:dyDescent="0.25">
      <c r="A244" s="22"/>
      <c r="B244" s="34">
        <v>2026</v>
      </c>
      <c r="C244" s="18" t="s">
        <v>22</v>
      </c>
      <c r="D244" s="32"/>
      <c r="E244" s="19"/>
      <c r="F244" s="32"/>
      <c r="G244" s="38"/>
      <c r="H244" s="17"/>
      <c r="O244" s="1" t="s">
        <v>3</v>
      </c>
      <c r="Q244" s="6" t="str">
        <f t="shared" ca="1" si="91"/>
        <v>E244</v>
      </c>
      <c r="R244" s="3" t="str">
        <f t="shared" si="92"/>
        <v>3d</v>
      </c>
      <c r="S244" s="6" t="str">
        <f t="shared" ca="1" si="93"/>
        <v>3c. DR Additional Pricing</v>
      </c>
      <c r="T244" s="3" t="s">
        <v>2</v>
      </c>
      <c r="U244" s="23" t="str">
        <f t="shared" si="94"/>
        <v>program_marketing_$/participant_2026</v>
      </c>
      <c r="V244" s="3">
        <v>1</v>
      </c>
      <c r="W244" s="5" t="str">
        <f t="shared" ca="1" si="95"/>
        <v>3d_E244_program_marketing_$/participant_2026_1</v>
      </c>
      <c r="X244" s="3" t="s">
        <v>1</v>
      </c>
      <c r="Z244" s="4" t="str">
        <f t="shared" si="96"/>
        <v>&gt;=0</v>
      </c>
      <c r="AA244" s="3" t="s">
        <v>0</v>
      </c>
      <c r="AB244" s="3" t="s">
        <v>6</v>
      </c>
      <c r="AD244" s="15" t="str">
        <f t="shared" ca="1" si="97"/>
        <v>Requirement: E6 answer of "Yes"</v>
      </c>
      <c r="AE244" s="6"/>
    </row>
    <row r="245" spans="1:31" ht="18.75" customHeight="1" x14ac:dyDescent="0.25">
      <c r="A245" s="22"/>
      <c r="B245" s="34">
        <v>2027</v>
      </c>
      <c r="C245" s="18" t="s">
        <v>22</v>
      </c>
      <c r="D245" s="32"/>
      <c r="E245" s="19"/>
      <c r="F245" s="32"/>
      <c r="G245" s="32"/>
      <c r="H245" s="17"/>
      <c r="O245" s="1" t="s">
        <v>3</v>
      </c>
      <c r="Q245" s="6" t="str">
        <f t="shared" ca="1" si="91"/>
        <v>E245</v>
      </c>
      <c r="R245" s="3" t="str">
        <f t="shared" si="92"/>
        <v>3d</v>
      </c>
      <c r="S245" s="6" t="str">
        <f t="shared" ca="1" si="93"/>
        <v>3c. DR Additional Pricing</v>
      </c>
      <c r="T245" s="3" t="s">
        <v>2</v>
      </c>
      <c r="U245" s="23" t="str">
        <f t="shared" si="94"/>
        <v>program_marketing_$/participant_2027</v>
      </c>
      <c r="V245" s="3">
        <v>1</v>
      </c>
      <c r="W245" s="5" t="str">
        <f t="shared" ca="1" si="95"/>
        <v>3d_E245_program_marketing_$/participant_2027_1</v>
      </c>
      <c r="X245" s="3" t="s">
        <v>1</v>
      </c>
      <c r="Z245" s="4" t="str">
        <f t="shared" si="96"/>
        <v>&gt;=0</v>
      </c>
      <c r="AA245" s="3" t="s">
        <v>0</v>
      </c>
      <c r="AB245" s="3" t="s">
        <v>6</v>
      </c>
      <c r="AD245" s="15" t="str">
        <f t="shared" ca="1" si="97"/>
        <v>Requirement: E6 answer of "Yes"</v>
      </c>
      <c r="AE245" s="6"/>
    </row>
    <row r="246" spans="1:31" ht="18.75" customHeight="1" x14ac:dyDescent="0.25">
      <c r="A246" s="22"/>
      <c r="B246" s="34">
        <v>2028</v>
      </c>
      <c r="C246" s="18" t="s">
        <v>22</v>
      </c>
      <c r="D246" s="32"/>
      <c r="E246" s="19"/>
      <c r="F246" s="32"/>
      <c r="G246" s="32"/>
      <c r="H246" s="17"/>
      <c r="O246" s="1" t="s">
        <v>3</v>
      </c>
      <c r="Q246" s="6" t="str">
        <f t="shared" ca="1" si="91"/>
        <v>E246</v>
      </c>
      <c r="R246" s="3" t="str">
        <f t="shared" si="92"/>
        <v>3d</v>
      </c>
      <c r="S246" s="6" t="str">
        <f t="shared" ca="1" si="93"/>
        <v>3c. DR Additional Pricing</v>
      </c>
      <c r="T246" s="3" t="s">
        <v>2</v>
      </c>
      <c r="U246" s="23" t="str">
        <f t="shared" si="94"/>
        <v>program_marketing_$/participant_2028</v>
      </c>
      <c r="V246" s="3">
        <v>1</v>
      </c>
      <c r="W246" s="5" t="str">
        <f t="shared" ca="1" si="95"/>
        <v>3d_E246_program_marketing_$/participant_2028_1</v>
      </c>
      <c r="X246" s="3" t="s">
        <v>1</v>
      </c>
      <c r="Z246" s="4" t="str">
        <f t="shared" si="96"/>
        <v>&gt;=0</v>
      </c>
      <c r="AA246" s="3" t="s">
        <v>0</v>
      </c>
      <c r="AB246" s="3" t="s">
        <v>6</v>
      </c>
      <c r="AD246" s="15" t="str">
        <f t="shared" ca="1" si="97"/>
        <v>Requirement: E6 answer of "Yes"</v>
      </c>
      <c r="AE246" s="6"/>
    </row>
    <row r="247" spans="1:31" ht="18.75" customHeight="1" x14ac:dyDescent="0.25">
      <c r="A247" s="22"/>
      <c r="B247" s="21">
        <f>B246+1</f>
        <v>2029</v>
      </c>
      <c r="C247" s="20" t="str">
        <f>C246</f>
        <v>($/new participant)</v>
      </c>
      <c r="D247" s="18"/>
      <c r="E247" s="19"/>
      <c r="F247" s="32"/>
      <c r="G247" s="32"/>
      <c r="H247" s="17"/>
      <c r="M247" s="16"/>
      <c r="O247" s="1" t="s">
        <v>3</v>
      </c>
      <c r="Q247" s="6" t="str">
        <f t="shared" ca="1" si="91"/>
        <v>E247</v>
      </c>
      <c r="R247" s="3" t="str">
        <f t="shared" si="92"/>
        <v>3d</v>
      </c>
      <c r="S247" s="6" t="str">
        <f t="shared" ca="1" si="93"/>
        <v>3c. DR Additional Pricing</v>
      </c>
      <c r="T247" s="3" t="s">
        <v>2</v>
      </c>
      <c r="U247" s="3" t="str">
        <f t="shared" ref="U247:U255" si="98">"winter_capacity_FOM_"&amp;B247</f>
        <v>winter_capacity_FOM_2029</v>
      </c>
      <c r="V247" s="3">
        <v>1</v>
      </c>
      <c r="W247" s="5" t="str">
        <f t="shared" ca="1" si="95"/>
        <v>3d_E247_winter_capacity_FOM_2029_1</v>
      </c>
      <c r="X247" s="3" t="s">
        <v>1</v>
      </c>
      <c r="Z247" s="4" t="str">
        <f t="shared" si="96"/>
        <v>&gt;=0</v>
      </c>
      <c r="AA247" s="3" t="s">
        <v>0</v>
      </c>
      <c r="AB247" s="3" t="s">
        <v>6</v>
      </c>
      <c r="AD247" s="15" t="str">
        <f t="shared" ca="1" si="97"/>
        <v>Requirement: E6 answer of "Yes"</v>
      </c>
    </row>
    <row r="248" spans="1:31" ht="18.75" customHeight="1" x14ac:dyDescent="0.25">
      <c r="A248" s="22"/>
      <c r="B248" s="21">
        <f t="shared" ref="B248:B255" si="99">B247+1</f>
        <v>2030</v>
      </c>
      <c r="C248" s="20" t="str">
        <f t="shared" ref="C248:C255" si="100">C247</f>
        <v>($/new participant)</v>
      </c>
      <c r="D248" s="18"/>
      <c r="E248" s="19"/>
      <c r="F248" s="32"/>
      <c r="G248" s="32"/>
      <c r="H248" s="17"/>
      <c r="M248" s="16"/>
      <c r="O248" s="1" t="s">
        <v>3</v>
      </c>
      <c r="Q248" s="6" t="str">
        <f t="shared" ca="1" si="91"/>
        <v>E248</v>
      </c>
      <c r="R248" s="3" t="str">
        <f t="shared" si="92"/>
        <v>3d</v>
      </c>
      <c r="S248" s="6" t="str">
        <f t="shared" ca="1" si="93"/>
        <v>3c. DR Additional Pricing</v>
      </c>
      <c r="T248" s="3" t="s">
        <v>2</v>
      </c>
      <c r="U248" s="3" t="str">
        <f t="shared" si="98"/>
        <v>winter_capacity_FOM_2030</v>
      </c>
      <c r="V248" s="3">
        <v>1</v>
      </c>
      <c r="W248" s="5" t="str">
        <f t="shared" ca="1" si="95"/>
        <v>3d_E248_winter_capacity_FOM_2030_1</v>
      </c>
      <c r="X248" s="3" t="s">
        <v>1</v>
      </c>
      <c r="Z248" s="4" t="str">
        <f t="shared" si="96"/>
        <v>&gt;=0</v>
      </c>
      <c r="AA248" s="3" t="s">
        <v>0</v>
      </c>
      <c r="AB248" s="3" t="s">
        <v>6</v>
      </c>
      <c r="AD248" s="15" t="str">
        <f t="shared" ca="1" si="97"/>
        <v>Requirement: E6 answer of "Yes"</v>
      </c>
    </row>
    <row r="249" spans="1:31" ht="18.75" customHeight="1" x14ac:dyDescent="0.25">
      <c r="A249" s="22"/>
      <c r="B249" s="21">
        <f t="shared" si="99"/>
        <v>2031</v>
      </c>
      <c r="C249" s="20" t="str">
        <f t="shared" si="100"/>
        <v>($/new participant)</v>
      </c>
      <c r="D249" s="18"/>
      <c r="E249" s="19"/>
      <c r="F249" s="32"/>
      <c r="G249" s="32"/>
      <c r="H249" s="17"/>
      <c r="M249" s="16"/>
      <c r="O249" s="1" t="s">
        <v>3</v>
      </c>
      <c r="Q249" s="6" t="str">
        <f t="shared" ca="1" si="91"/>
        <v>E249</v>
      </c>
      <c r="R249" s="3" t="str">
        <f t="shared" si="92"/>
        <v>3d</v>
      </c>
      <c r="S249" s="6" t="str">
        <f t="shared" ca="1" si="93"/>
        <v>3c. DR Additional Pricing</v>
      </c>
      <c r="T249" s="3" t="s">
        <v>2</v>
      </c>
      <c r="U249" s="3" t="str">
        <f t="shared" si="98"/>
        <v>winter_capacity_FOM_2031</v>
      </c>
      <c r="V249" s="3">
        <v>1</v>
      </c>
      <c r="W249" s="5" t="str">
        <f t="shared" ca="1" si="95"/>
        <v>3d_E249_winter_capacity_FOM_2031_1</v>
      </c>
      <c r="X249" s="3" t="s">
        <v>1</v>
      </c>
      <c r="Z249" s="4" t="str">
        <f t="shared" si="96"/>
        <v>&gt;=0</v>
      </c>
      <c r="AA249" s="3" t="s">
        <v>0</v>
      </c>
      <c r="AB249" s="3" t="s">
        <v>6</v>
      </c>
      <c r="AD249" s="15" t="str">
        <f t="shared" ca="1" si="97"/>
        <v>Requirement: E6 answer of "Yes"</v>
      </c>
    </row>
    <row r="250" spans="1:31" ht="18.75" customHeight="1" x14ac:dyDescent="0.25">
      <c r="A250" s="22"/>
      <c r="B250" s="21">
        <f t="shared" si="99"/>
        <v>2032</v>
      </c>
      <c r="C250" s="20" t="str">
        <f t="shared" si="100"/>
        <v>($/new participant)</v>
      </c>
      <c r="D250" s="18"/>
      <c r="E250" s="19"/>
      <c r="F250" s="32"/>
      <c r="G250" s="32"/>
      <c r="H250" s="17"/>
      <c r="M250" s="16"/>
      <c r="O250" s="1" t="s">
        <v>3</v>
      </c>
      <c r="Q250" s="6" t="str">
        <f t="shared" ca="1" si="91"/>
        <v>E250</v>
      </c>
      <c r="R250" s="3" t="str">
        <f t="shared" si="92"/>
        <v>3d</v>
      </c>
      <c r="S250" s="6" t="str">
        <f t="shared" ca="1" si="93"/>
        <v>3c. DR Additional Pricing</v>
      </c>
      <c r="T250" s="3" t="s">
        <v>2</v>
      </c>
      <c r="U250" s="3" t="str">
        <f t="shared" si="98"/>
        <v>winter_capacity_FOM_2032</v>
      </c>
      <c r="V250" s="3">
        <v>1</v>
      </c>
      <c r="W250" s="5" t="str">
        <f t="shared" ca="1" si="95"/>
        <v>3d_E250_winter_capacity_FOM_2032_1</v>
      </c>
      <c r="X250" s="3" t="s">
        <v>1</v>
      </c>
      <c r="Z250" s="4" t="str">
        <f t="shared" si="96"/>
        <v>&gt;=0</v>
      </c>
      <c r="AA250" s="3" t="s">
        <v>0</v>
      </c>
      <c r="AB250" s="3" t="s">
        <v>6</v>
      </c>
      <c r="AD250" s="15" t="str">
        <f t="shared" ca="1" si="97"/>
        <v>Requirement: E6 answer of "Yes"</v>
      </c>
    </row>
    <row r="251" spans="1:31" ht="18.75" customHeight="1" x14ac:dyDescent="0.25">
      <c r="A251" s="22"/>
      <c r="B251" s="21">
        <f t="shared" si="99"/>
        <v>2033</v>
      </c>
      <c r="C251" s="20" t="str">
        <f t="shared" si="100"/>
        <v>($/new participant)</v>
      </c>
      <c r="D251" s="18"/>
      <c r="E251" s="19"/>
      <c r="F251" s="32"/>
      <c r="G251" s="32"/>
      <c r="H251" s="17"/>
      <c r="M251" s="16"/>
      <c r="O251" s="1" t="s">
        <v>3</v>
      </c>
      <c r="Q251" s="6" t="str">
        <f t="shared" ca="1" si="91"/>
        <v>E251</v>
      </c>
      <c r="R251" s="3" t="str">
        <f t="shared" si="92"/>
        <v>3d</v>
      </c>
      <c r="S251" s="6" t="str">
        <f t="shared" ca="1" si="93"/>
        <v>3c. DR Additional Pricing</v>
      </c>
      <c r="T251" s="3" t="s">
        <v>2</v>
      </c>
      <c r="U251" s="3" t="str">
        <f t="shared" si="98"/>
        <v>winter_capacity_FOM_2033</v>
      </c>
      <c r="V251" s="3">
        <v>1</v>
      </c>
      <c r="W251" s="5" t="str">
        <f t="shared" ca="1" si="95"/>
        <v>3d_E251_winter_capacity_FOM_2033_1</v>
      </c>
      <c r="X251" s="3" t="s">
        <v>1</v>
      </c>
      <c r="Z251" s="4" t="str">
        <f t="shared" si="96"/>
        <v>&gt;=0</v>
      </c>
      <c r="AA251" s="3" t="s">
        <v>0</v>
      </c>
      <c r="AB251" s="3" t="s">
        <v>6</v>
      </c>
      <c r="AD251" s="15" t="str">
        <f t="shared" ca="1" si="97"/>
        <v>Requirement: E6 answer of "Yes"</v>
      </c>
    </row>
    <row r="252" spans="1:31" ht="18.75" customHeight="1" x14ac:dyDescent="0.25">
      <c r="A252" s="22"/>
      <c r="B252" s="21">
        <f t="shared" si="99"/>
        <v>2034</v>
      </c>
      <c r="C252" s="20" t="str">
        <f t="shared" si="100"/>
        <v>($/new participant)</v>
      </c>
      <c r="D252" s="18"/>
      <c r="E252" s="19"/>
      <c r="F252" s="32"/>
      <c r="G252" s="32"/>
      <c r="H252" s="17"/>
      <c r="M252" s="16"/>
      <c r="O252" s="1" t="s">
        <v>3</v>
      </c>
      <c r="Q252" s="6" t="str">
        <f t="shared" ca="1" si="91"/>
        <v>E252</v>
      </c>
      <c r="R252" s="3" t="str">
        <f t="shared" si="92"/>
        <v>3d</v>
      </c>
      <c r="S252" s="6" t="str">
        <f t="shared" ca="1" si="93"/>
        <v>3c. DR Additional Pricing</v>
      </c>
      <c r="T252" s="3" t="s">
        <v>2</v>
      </c>
      <c r="U252" s="3" t="str">
        <f t="shared" si="98"/>
        <v>winter_capacity_FOM_2034</v>
      </c>
      <c r="V252" s="3">
        <v>1</v>
      </c>
      <c r="W252" s="5" t="str">
        <f t="shared" ca="1" si="95"/>
        <v>3d_E252_winter_capacity_FOM_2034_1</v>
      </c>
      <c r="X252" s="3" t="s">
        <v>1</v>
      </c>
      <c r="Z252" s="4" t="str">
        <f t="shared" si="96"/>
        <v>&gt;=0</v>
      </c>
      <c r="AA252" s="3" t="s">
        <v>0</v>
      </c>
      <c r="AB252" s="3" t="s">
        <v>6</v>
      </c>
      <c r="AD252" s="15" t="str">
        <f t="shared" ca="1" si="97"/>
        <v>Requirement: E6 answer of "Yes"</v>
      </c>
    </row>
    <row r="253" spans="1:31" ht="18.75" customHeight="1" x14ac:dyDescent="0.25">
      <c r="A253" s="22"/>
      <c r="B253" s="21">
        <f t="shared" si="99"/>
        <v>2035</v>
      </c>
      <c r="C253" s="20" t="str">
        <f t="shared" si="100"/>
        <v>($/new participant)</v>
      </c>
      <c r="D253" s="18"/>
      <c r="E253" s="19"/>
      <c r="F253" s="32"/>
      <c r="G253" s="32"/>
      <c r="H253" s="17"/>
      <c r="M253" s="16"/>
      <c r="O253" s="1" t="s">
        <v>3</v>
      </c>
      <c r="Q253" s="6" t="str">
        <f t="shared" ca="1" si="91"/>
        <v>E253</v>
      </c>
      <c r="R253" s="3" t="str">
        <f t="shared" si="92"/>
        <v>3d</v>
      </c>
      <c r="S253" s="6" t="str">
        <f t="shared" ca="1" si="93"/>
        <v>3c. DR Additional Pricing</v>
      </c>
      <c r="T253" s="3" t="s">
        <v>2</v>
      </c>
      <c r="U253" s="3" t="str">
        <f t="shared" si="98"/>
        <v>winter_capacity_FOM_2035</v>
      </c>
      <c r="V253" s="3">
        <v>1</v>
      </c>
      <c r="W253" s="5" t="str">
        <f t="shared" ca="1" si="95"/>
        <v>3d_E253_winter_capacity_FOM_2035_1</v>
      </c>
      <c r="X253" s="3" t="s">
        <v>1</v>
      </c>
      <c r="Z253" s="4" t="str">
        <f t="shared" si="96"/>
        <v>&gt;=0</v>
      </c>
      <c r="AA253" s="3" t="s">
        <v>0</v>
      </c>
      <c r="AB253" s="3" t="s">
        <v>6</v>
      </c>
      <c r="AD253" s="15" t="str">
        <f t="shared" ca="1" si="97"/>
        <v>Requirement: E6 answer of "Yes"</v>
      </c>
    </row>
    <row r="254" spans="1:31" ht="18.75" customHeight="1" x14ac:dyDescent="0.25">
      <c r="A254" s="22"/>
      <c r="B254" s="21">
        <f t="shared" si="99"/>
        <v>2036</v>
      </c>
      <c r="C254" s="20" t="str">
        <f t="shared" si="100"/>
        <v>($/new participant)</v>
      </c>
      <c r="D254" s="18"/>
      <c r="E254" s="19"/>
      <c r="F254" s="32"/>
      <c r="G254" s="32"/>
      <c r="H254" s="17"/>
      <c r="M254" s="16"/>
      <c r="O254" s="1" t="s">
        <v>3</v>
      </c>
      <c r="Q254" s="6" t="str">
        <f t="shared" ca="1" si="91"/>
        <v>E254</v>
      </c>
      <c r="R254" s="3" t="str">
        <f t="shared" si="92"/>
        <v>3d</v>
      </c>
      <c r="S254" s="6" t="str">
        <f t="shared" ca="1" si="93"/>
        <v>3c. DR Additional Pricing</v>
      </c>
      <c r="T254" s="3" t="s">
        <v>2</v>
      </c>
      <c r="U254" s="3" t="str">
        <f t="shared" si="98"/>
        <v>winter_capacity_FOM_2036</v>
      </c>
      <c r="V254" s="3">
        <v>1</v>
      </c>
      <c r="W254" s="5" t="str">
        <f t="shared" ca="1" si="95"/>
        <v>3d_E254_winter_capacity_FOM_2036_1</v>
      </c>
      <c r="X254" s="3" t="s">
        <v>1</v>
      </c>
      <c r="Z254" s="4" t="str">
        <f t="shared" si="96"/>
        <v>&gt;=0</v>
      </c>
      <c r="AA254" s="3" t="s">
        <v>0</v>
      </c>
      <c r="AB254" s="3" t="s">
        <v>6</v>
      </c>
      <c r="AD254" s="15" t="str">
        <f t="shared" ca="1" si="97"/>
        <v>Requirement: E6 answer of "Yes"</v>
      </c>
    </row>
    <row r="255" spans="1:31" ht="18.75" customHeight="1" x14ac:dyDescent="0.25">
      <c r="A255" s="22"/>
      <c r="B255" s="21">
        <f t="shared" si="99"/>
        <v>2037</v>
      </c>
      <c r="C255" s="20" t="str">
        <f t="shared" si="100"/>
        <v>($/new participant)</v>
      </c>
      <c r="D255" s="18"/>
      <c r="E255" s="19"/>
      <c r="F255" s="32"/>
      <c r="G255" s="32"/>
      <c r="H255" s="17"/>
      <c r="M255" s="16"/>
      <c r="O255" s="1" t="s">
        <v>3</v>
      </c>
      <c r="Q255" s="6" t="str">
        <f t="shared" ca="1" si="91"/>
        <v>E255</v>
      </c>
      <c r="R255" s="3" t="str">
        <f t="shared" si="92"/>
        <v>3d</v>
      </c>
      <c r="S255" s="6" t="str">
        <f t="shared" ca="1" si="93"/>
        <v>3c. DR Additional Pricing</v>
      </c>
      <c r="T255" s="3" t="s">
        <v>2</v>
      </c>
      <c r="U255" s="3" t="str">
        <f t="shared" si="98"/>
        <v>winter_capacity_FOM_2037</v>
      </c>
      <c r="V255" s="3">
        <v>1</v>
      </c>
      <c r="W255" s="5" t="str">
        <f t="shared" ca="1" si="95"/>
        <v>3d_E255_winter_capacity_FOM_2037_1</v>
      </c>
      <c r="X255" s="3" t="s">
        <v>1</v>
      </c>
      <c r="Z255" s="4" t="str">
        <f t="shared" si="96"/>
        <v>&gt;=0</v>
      </c>
      <c r="AA255" s="3" t="s">
        <v>0</v>
      </c>
      <c r="AB255" s="3" t="s">
        <v>6</v>
      </c>
      <c r="AD255" s="15" t="str">
        <f t="shared" ca="1" si="97"/>
        <v>Requirement: E6 answer of "Yes"</v>
      </c>
    </row>
    <row r="256" spans="1:31" ht="18.75" customHeight="1" x14ac:dyDescent="0.3">
      <c r="A256" s="22"/>
      <c r="B256" s="21"/>
      <c r="C256" s="36"/>
      <c r="D256" s="32"/>
      <c r="E256" s="32"/>
      <c r="F256" s="32"/>
      <c r="G256" s="32"/>
      <c r="H256" s="17"/>
      <c r="Q256" s="6"/>
      <c r="S256" s="6"/>
      <c r="W256" s="5"/>
      <c r="X256" s="3"/>
    </row>
    <row r="257" spans="1:30" ht="18.75" customHeight="1" x14ac:dyDescent="0.3">
      <c r="A257" s="22"/>
      <c r="B257" s="26" t="s">
        <v>21</v>
      </c>
      <c r="C257" s="25" t="s">
        <v>10</v>
      </c>
      <c r="D257" s="32"/>
      <c r="E257" s="32"/>
      <c r="F257" s="32"/>
      <c r="G257" s="32"/>
      <c r="H257" s="17"/>
      <c r="Q257" s="6"/>
      <c r="S257" s="6"/>
      <c r="W257" s="5"/>
      <c r="X257" s="3"/>
    </row>
    <row r="258" spans="1:30" ht="18.75" customHeight="1" x14ac:dyDescent="0.25">
      <c r="A258" s="22"/>
      <c r="B258" s="21">
        <v>2023</v>
      </c>
      <c r="C258" s="20" t="s">
        <v>20</v>
      </c>
      <c r="D258" s="32"/>
      <c r="E258" s="19"/>
      <c r="F258" s="37"/>
      <c r="G258" s="32"/>
      <c r="H258" s="17"/>
      <c r="M258" s="16"/>
      <c r="O258" s="1" t="s">
        <v>3</v>
      </c>
      <c r="Q258" s="6" t="str">
        <f t="shared" ref="Q258:Q272" ca="1" si="101">SUBSTITUTE(CELL("address",E258),"$","")</f>
        <v>E258</v>
      </c>
      <c r="R258" s="3" t="str">
        <f t="shared" ref="R258:R272" si="102">$R$6</f>
        <v>3d</v>
      </c>
      <c r="S258" s="6" t="str">
        <f t="shared" ref="S258:S272" ca="1" si="103">MID(CELL("filename",R258),FIND("]",CELL("filename",R258))+1,256)</f>
        <v>3c. DR Additional Pricing</v>
      </c>
      <c r="T258" s="3" t="s">
        <v>2</v>
      </c>
      <c r="U258" s="23" t="str">
        <f t="shared" ref="U258:U263" si="104">"customer_incentives_$/kW-event_"&amp;B258</f>
        <v>customer_incentives_$/kW-event_2023</v>
      </c>
      <c r="V258" s="3">
        <v>1</v>
      </c>
      <c r="W258" s="5" t="str">
        <f t="shared" ref="W258:W272" ca="1" si="105">R258&amp;"_"&amp;Q258&amp;"_"&amp;U258&amp;"_"&amp;V258</f>
        <v>3d_E258_customer_incentives_$/kW-event_2023_1</v>
      </c>
      <c r="X258" s="3" t="s">
        <v>1</v>
      </c>
      <c r="Z258" s="4" t="str">
        <f t="shared" ref="Z258:Z272" si="106">"&gt;=0"</f>
        <v>&gt;=0</v>
      </c>
      <c r="AA258" s="3" t="s">
        <v>0</v>
      </c>
      <c r="AB258" s="3" t="s">
        <v>6</v>
      </c>
      <c r="AD258" s="15" t="str">
        <f t="shared" ref="AD258:AD272" ca="1" si="107">"Requirement: "&amp;$Q$6&amp;" answer of ""Yes"""</f>
        <v>Requirement: E6 answer of "Yes"</v>
      </c>
    </row>
    <row r="259" spans="1:30" ht="18.75" customHeight="1" x14ac:dyDescent="0.25">
      <c r="A259" s="22"/>
      <c r="B259" s="21">
        <v>2024</v>
      </c>
      <c r="C259" s="20" t="s">
        <v>20</v>
      </c>
      <c r="D259" s="32"/>
      <c r="E259" s="19"/>
      <c r="F259" s="37"/>
      <c r="G259" s="32"/>
      <c r="H259" s="17"/>
      <c r="M259" s="16"/>
      <c r="O259" s="1" t="s">
        <v>3</v>
      </c>
      <c r="Q259" s="6" t="str">
        <f t="shared" ca="1" si="101"/>
        <v>E259</v>
      </c>
      <c r="R259" s="3" t="str">
        <f t="shared" si="102"/>
        <v>3d</v>
      </c>
      <c r="S259" s="6" t="str">
        <f t="shared" ca="1" si="103"/>
        <v>3c. DR Additional Pricing</v>
      </c>
      <c r="T259" s="3" t="s">
        <v>2</v>
      </c>
      <c r="U259" s="23" t="str">
        <f t="shared" si="104"/>
        <v>customer_incentives_$/kW-event_2024</v>
      </c>
      <c r="V259" s="3">
        <v>1</v>
      </c>
      <c r="W259" s="5" t="str">
        <f t="shared" ca="1" si="105"/>
        <v>3d_E259_customer_incentives_$/kW-event_2024_1</v>
      </c>
      <c r="X259" s="3" t="s">
        <v>1</v>
      </c>
      <c r="Z259" s="4" t="str">
        <f t="shared" si="106"/>
        <v>&gt;=0</v>
      </c>
      <c r="AA259" s="3" t="s">
        <v>0</v>
      </c>
      <c r="AB259" s="3" t="s">
        <v>6</v>
      </c>
      <c r="AD259" s="15" t="str">
        <f t="shared" ca="1" si="107"/>
        <v>Requirement: E6 answer of "Yes"</v>
      </c>
    </row>
    <row r="260" spans="1:30" ht="18.75" customHeight="1" x14ac:dyDescent="0.25">
      <c r="A260" s="22"/>
      <c r="B260" s="21">
        <v>2025</v>
      </c>
      <c r="C260" s="20" t="s">
        <v>20</v>
      </c>
      <c r="D260" s="32"/>
      <c r="E260" s="19"/>
      <c r="F260" s="37"/>
      <c r="G260" s="32"/>
      <c r="H260" s="17"/>
      <c r="M260" s="16"/>
      <c r="O260" s="1" t="s">
        <v>3</v>
      </c>
      <c r="Q260" s="6" t="str">
        <f t="shared" ca="1" si="101"/>
        <v>E260</v>
      </c>
      <c r="R260" s="3" t="str">
        <f t="shared" si="102"/>
        <v>3d</v>
      </c>
      <c r="S260" s="6" t="str">
        <f t="shared" ca="1" si="103"/>
        <v>3c. DR Additional Pricing</v>
      </c>
      <c r="T260" s="3" t="s">
        <v>2</v>
      </c>
      <c r="U260" s="23" t="str">
        <f t="shared" si="104"/>
        <v>customer_incentives_$/kW-event_2025</v>
      </c>
      <c r="V260" s="3">
        <v>1</v>
      </c>
      <c r="W260" s="5" t="str">
        <f t="shared" ca="1" si="105"/>
        <v>3d_E260_customer_incentives_$/kW-event_2025_1</v>
      </c>
      <c r="X260" s="3" t="s">
        <v>1</v>
      </c>
      <c r="Z260" s="4" t="str">
        <f t="shared" si="106"/>
        <v>&gt;=0</v>
      </c>
      <c r="AA260" s="3" t="s">
        <v>0</v>
      </c>
      <c r="AB260" s="3" t="s">
        <v>6</v>
      </c>
      <c r="AD260" s="15" t="str">
        <f t="shared" ca="1" si="107"/>
        <v>Requirement: E6 answer of "Yes"</v>
      </c>
    </row>
    <row r="261" spans="1:30" ht="18.75" customHeight="1" x14ac:dyDescent="0.25">
      <c r="A261" s="22"/>
      <c r="B261" s="21">
        <v>2026</v>
      </c>
      <c r="C261" s="20" t="s">
        <v>20</v>
      </c>
      <c r="D261" s="32"/>
      <c r="E261" s="19"/>
      <c r="F261" s="37"/>
      <c r="G261" s="32"/>
      <c r="H261" s="17"/>
      <c r="M261" s="16"/>
      <c r="O261" s="1" t="s">
        <v>3</v>
      </c>
      <c r="Q261" s="6" t="str">
        <f t="shared" ca="1" si="101"/>
        <v>E261</v>
      </c>
      <c r="R261" s="3" t="str">
        <f t="shared" si="102"/>
        <v>3d</v>
      </c>
      <c r="S261" s="6" t="str">
        <f t="shared" ca="1" si="103"/>
        <v>3c. DR Additional Pricing</v>
      </c>
      <c r="T261" s="3" t="s">
        <v>2</v>
      </c>
      <c r="U261" s="23" t="str">
        <f t="shared" si="104"/>
        <v>customer_incentives_$/kW-event_2026</v>
      </c>
      <c r="V261" s="3">
        <v>1</v>
      </c>
      <c r="W261" s="5" t="str">
        <f t="shared" ca="1" si="105"/>
        <v>3d_E261_customer_incentives_$/kW-event_2026_1</v>
      </c>
      <c r="X261" s="3" t="s">
        <v>1</v>
      </c>
      <c r="Z261" s="4" t="str">
        <f t="shared" si="106"/>
        <v>&gt;=0</v>
      </c>
      <c r="AA261" s="3" t="s">
        <v>0</v>
      </c>
      <c r="AB261" s="3" t="s">
        <v>6</v>
      </c>
      <c r="AD261" s="15" t="str">
        <f t="shared" ca="1" si="107"/>
        <v>Requirement: E6 answer of "Yes"</v>
      </c>
    </row>
    <row r="262" spans="1:30" ht="18.75" customHeight="1" x14ac:dyDescent="0.25">
      <c r="A262" s="22"/>
      <c r="B262" s="21">
        <v>2027</v>
      </c>
      <c r="C262" s="20" t="s">
        <v>20</v>
      </c>
      <c r="D262" s="32"/>
      <c r="E262" s="19"/>
      <c r="F262" s="37"/>
      <c r="G262" s="32"/>
      <c r="H262" s="17"/>
      <c r="M262" s="16"/>
      <c r="O262" s="1" t="s">
        <v>3</v>
      </c>
      <c r="Q262" s="6" t="str">
        <f t="shared" ca="1" si="101"/>
        <v>E262</v>
      </c>
      <c r="R262" s="3" t="str">
        <f t="shared" si="102"/>
        <v>3d</v>
      </c>
      <c r="S262" s="6" t="str">
        <f t="shared" ca="1" si="103"/>
        <v>3c. DR Additional Pricing</v>
      </c>
      <c r="T262" s="3" t="s">
        <v>2</v>
      </c>
      <c r="U262" s="23" t="str">
        <f t="shared" si="104"/>
        <v>customer_incentives_$/kW-event_2027</v>
      </c>
      <c r="V262" s="3">
        <v>1</v>
      </c>
      <c r="W262" s="5" t="str">
        <f t="shared" ca="1" si="105"/>
        <v>3d_E262_customer_incentives_$/kW-event_2027_1</v>
      </c>
      <c r="X262" s="3" t="s">
        <v>1</v>
      </c>
      <c r="Z262" s="4" t="str">
        <f t="shared" si="106"/>
        <v>&gt;=0</v>
      </c>
      <c r="AA262" s="3" t="s">
        <v>0</v>
      </c>
      <c r="AB262" s="3" t="s">
        <v>6</v>
      </c>
      <c r="AD262" s="15" t="str">
        <f t="shared" ca="1" si="107"/>
        <v>Requirement: E6 answer of "Yes"</v>
      </c>
    </row>
    <row r="263" spans="1:30" ht="18.75" customHeight="1" x14ac:dyDescent="0.25">
      <c r="A263" s="22"/>
      <c r="B263" s="21">
        <v>2028</v>
      </c>
      <c r="C263" s="20" t="s">
        <v>20</v>
      </c>
      <c r="D263" s="32"/>
      <c r="E263" s="19"/>
      <c r="F263" s="37"/>
      <c r="G263" s="32"/>
      <c r="H263" s="17"/>
      <c r="M263" s="16"/>
      <c r="O263" s="1" t="s">
        <v>3</v>
      </c>
      <c r="Q263" s="6" t="str">
        <f t="shared" ca="1" si="101"/>
        <v>E263</v>
      </c>
      <c r="R263" s="3" t="str">
        <f t="shared" si="102"/>
        <v>3d</v>
      </c>
      <c r="S263" s="6" t="str">
        <f t="shared" ca="1" si="103"/>
        <v>3c. DR Additional Pricing</v>
      </c>
      <c r="T263" s="3" t="s">
        <v>2</v>
      </c>
      <c r="U263" s="23" t="str">
        <f t="shared" si="104"/>
        <v>customer_incentives_$/kW-event_2028</v>
      </c>
      <c r="V263" s="3">
        <v>1</v>
      </c>
      <c r="W263" s="5" t="str">
        <f t="shared" ca="1" si="105"/>
        <v>3d_E263_customer_incentives_$/kW-event_2028_1</v>
      </c>
      <c r="X263" s="3" t="s">
        <v>1</v>
      </c>
      <c r="Z263" s="4" t="str">
        <f t="shared" si="106"/>
        <v>&gt;=0</v>
      </c>
      <c r="AA263" s="3" t="s">
        <v>0</v>
      </c>
      <c r="AB263" s="3" t="s">
        <v>6</v>
      </c>
      <c r="AD263" s="15" t="str">
        <f t="shared" ca="1" si="107"/>
        <v>Requirement: E6 answer of "Yes"</v>
      </c>
    </row>
    <row r="264" spans="1:30" ht="18.75" customHeight="1" x14ac:dyDescent="0.25">
      <c r="A264" s="22"/>
      <c r="B264" s="21">
        <f>B263+1</f>
        <v>2029</v>
      </c>
      <c r="C264" s="20" t="str">
        <f>C263</f>
        <v>($/kW-event)</v>
      </c>
      <c r="D264" s="18"/>
      <c r="E264" s="19"/>
      <c r="F264" s="32"/>
      <c r="G264" s="32"/>
      <c r="H264" s="17"/>
      <c r="M264" s="16"/>
      <c r="O264" s="1" t="s">
        <v>3</v>
      </c>
      <c r="Q264" s="6" t="str">
        <f t="shared" ca="1" si="101"/>
        <v>E264</v>
      </c>
      <c r="R264" s="3" t="str">
        <f t="shared" si="102"/>
        <v>3d</v>
      </c>
      <c r="S264" s="6" t="str">
        <f t="shared" ca="1" si="103"/>
        <v>3c. DR Additional Pricing</v>
      </c>
      <c r="T264" s="3" t="s">
        <v>2</v>
      </c>
      <c r="U264" s="3" t="str">
        <f t="shared" ref="U264:U272" si="108">"winter_capacity_FOM_"&amp;B264</f>
        <v>winter_capacity_FOM_2029</v>
      </c>
      <c r="V264" s="3">
        <v>1</v>
      </c>
      <c r="W264" s="5" t="str">
        <f t="shared" ca="1" si="105"/>
        <v>3d_E264_winter_capacity_FOM_2029_1</v>
      </c>
      <c r="X264" s="3" t="s">
        <v>1</v>
      </c>
      <c r="Z264" s="4" t="str">
        <f t="shared" si="106"/>
        <v>&gt;=0</v>
      </c>
      <c r="AA264" s="3" t="s">
        <v>0</v>
      </c>
      <c r="AB264" s="3" t="s">
        <v>6</v>
      </c>
      <c r="AD264" s="15" t="str">
        <f t="shared" ca="1" si="107"/>
        <v>Requirement: E6 answer of "Yes"</v>
      </c>
    </row>
    <row r="265" spans="1:30" ht="18.75" customHeight="1" x14ac:dyDescent="0.25">
      <c r="A265" s="22"/>
      <c r="B265" s="21">
        <f t="shared" ref="B265:B272" si="109">B264+1</f>
        <v>2030</v>
      </c>
      <c r="C265" s="20" t="str">
        <f t="shared" ref="C265:C272" si="110">C264</f>
        <v>($/kW-event)</v>
      </c>
      <c r="D265" s="18"/>
      <c r="E265" s="19"/>
      <c r="F265" s="32"/>
      <c r="G265" s="32"/>
      <c r="H265" s="17"/>
      <c r="M265" s="16"/>
      <c r="O265" s="1" t="s">
        <v>3</v>
      </c>
      <c r="Q265" s="6" t="str">
        <f t="shared" ca="1" si="101"/>
        <v>E265</v>
      </c>
      <c r="R265" s="3" t="str">
        <f t="shared" si="102"/>
        <v>3d</v>
      </c>
      <c r="S265" s="6" t="str">
        <f t="shared" ca="1" si="103"/>
        <v>3c. DR Additional Pricing</v>
      </c>
      <c r="T265" s="3" t="s">
        <v>2</v>
      </c>
      <c r="U265" s="3" t="str">
        <f t="shared" si="108"/>
        <v>winter_capacity_FOM_2030</v>
      </c>
      <c r="V265" s="3">
        <v>1</v>
      </c>
      <c r="W265" s="5" t="str">
        <f t="shared" ca="1" si="105"/>
        <v>3d_E265_winter_capacity_FOM_2030_1</v>
      </c>
      <c r="X265" s="3" t="s">
        <v>1</v>
      </c>
      <c r="Z265" s="4" t="str">
        <f t="shared" si="106"/>
        <v>&gt;=0</v>
      </c>
      <c r="AA265" s="3" t="s">
        <v>0</v>
      </c>
      <c r="AB265" s="3" t="s">
        <v>6</v>
      </c>
      <c r="AD265" s="15" t="str">
        <f t="shared" ca="1" si="107"/>
        <v>Requirement: E6 answer of "Yes"</v>
      </c>
    </row>
    <row r="266" spans="1:30" ht="18.75" customHeight="1" x14ac:dyDescent="0.25">
      <c r="A266" s="22"/>
      <c r="B266" s="21">
        <f t="shared" si="109"/>
        <v>2031</v>
      </c>
      <c r="C266" s="20" t="str">
        <f t="shared" si="110"/>
        <v>($/kW-event)</v>
      </c>
      <c r="D266" s="18"/>
      <c r="E266" s="19"/>
      <c r="F266" s="32"/>
      <c r="G266" s="32"/>
      <c r="H266" s="17"/>
      <c r="M266" s="16"/>
      <c r="O266" s="1" t="s">
        <v>3</v>
      </c>
      <c r="Q266" s="6" t="str">
        <f t="shared" ca="1" si="101"/>
        <v>E266</v>
      </c>
      <c r="R266" s="3" t="str">
        <f t="shared" si="102"/>
        <v>3d</v>
      </c>
      <c r="S266" s="6" t="str">
        <f t="shared" ca="1" si="103"/>
        <v>3c. DR Additional Pricing</v>
      </c>
      <c r="T266" s="3" t="s">
        <v>2</v>
      </c>
      <c r="U266" s="3" t="str">
        <f t="shared" si="108"/>
        <v>winter_capacity_FOM_2031</v>
      </c>
      <c r="V266" s="3">
        <v>1</v>
      </c>
      <c r="W266" s="5" t="str">
        <f t="shared" ca="1" si="105"/>
        <v>3d_E266_winter_capacity_FOM_2031_1</v>
      </c>
      <c r="X266" s="3" t="s">
        <v>1</v>
      </c>
      <c r="Z266" s="4" t="str">
        <f t="shared" si="106"/>
        <v>&gt;=0</v>
      </c>
      <c r="AA266" s="3" t="s">
        <v>0</v>
      </c>
      <c r="AB266" s="3" t="s">
        <v>6</v>
      </c>
      <c r="AD266" s="15" t="str">
        <f t="shared" ca="1" si="107"/>
        <v>Requirement: E6 answer of "Yes"</v>
      </c>
    </row>
    <row r="267" spans="1:30" ht="18.75" customHeight="1" x14ac:dyDescent="0.25">
      <c r="A267" s="22"/>
      <c r="B267" s="21">
        <f t="shared" si="109"/>
        <v>2032</v>
      </c>
      <c r="C267" s="20" t="str">
        <f t="shared" si="110"/>
        <v>($/kW-event)</v>
      </c>
      <c r="D267" s="18"/>
      <c r="E267" s="19"/>
      <c r="F267" s="32"/>
      <c r="G267" s="32"/>
      <c r="H267" s="17"/>
      <c r="M267" s="16"/>
      <c r="O267" s="1" t="s">
        <v>3</v>
      </c>
      <c r="Q267" s="6" t="str">
        <f t="shared" ca="1" si="101"/>
        <v>E267</v>
      </c>
      <c r="R267" s="3" t="str">
        <f t="shared" si="102"/>
        <v>3d</v>
      </c>
      <c r="S267" s="6" t="str">
        <f t="shared" ca="1" si="103"/>
        <v>3c. DR Additional Pricing</v>
      </c>
      <c r="T267" s="3" t="s">
        <v>2</v>
      </c>
      <c r="U267" s="3" t="str">
        <f t="shared" si="108"/>
        <v>winter_capacity_FOM_2032</v>
      </c>
      <c r="V267" s="3">
        <v>1</v>
      </c>
      <c r="W267" s="5" t="str">
        <f t="shared" ca="1" si="105"/>
        <v>3d_E267_winter_capacity_FOM_2032_1</v>
      </c>
      <c r="X267" s="3" t="s">
        <v>1</v>
      </c>
      <c r="Z267" s="4" t="str">
        <f t="shared" si="106"/>
        <v>&gt;=0</v>
      </c>
      <c r="AA267" s="3" t="s">
        <v>0</v>
      </c>
      <c r="AB267" s="3" t="s">
        <v>6</v>
      </c>
      <c r="AD267" s="15" t="str">
        <f t="shared" ca="1" si="107"/>
        <v>Requirement: E6 answer of "Yes"</v>
      </c>
    </row>
    <row r="268" spans="1:30" ht="18.75" customHeight="1" x14ac:dyDescent="0.25">
      <c r="A268" s="22"/>
      <c r="B268" s="21">
        <f t="shared" si="109"/>
        <v>2033</v>
      </c>
      <c r="C268" s="20" t="str">
        <f t="shared" si="110"/>
        <v>($/kW-event)</v>
      </c>
      <c r="D268" s="18"/>
      <c r="E268" s="19"/>
      <c r="F268" s="32"/>
      <c r="G268" s="32"/>
      <c r="H268" s="17"/>
      <c r="M268" s="16"/>
      <c r="O268" s="1" t="s">
        <v>3</v>
      </c>
      <c r="Q268" s="6" t="str">
        <f t="shared" ca="1" si="101"/>
        <v>E268</v>
      </c>
      <c r="R268" s="3" t="str">
        <f t="shared" si="102"/>
        <v>3d</v>
      </c>
      <c r="S268" s="6" t="str">
        <f t="shared" ca="1" si="103"/>
        <v>3c. DR Additional Pricing</v>
      </c>
      <c r="T268" s="3" t="s">
        <v>2</v>
      </c>
      <c r="U268" s="3" t="str">
        <f t="shared" si="108"/>
        <v>winter_capacity_FOM_2033</v>
      </c>
      <c r="V268" s="3">
        <v>1</v>
      </c>
      <c r="W268" s="5" t="str">
        <f t="shared" ca="1" si="105"/>
        <v>3d_E268_winter_capacity_FOM_2033_1</v>
      </c>
      <c r="X268" s="3" t="s">
        <v>1</v>
      </c>
      <c r="Z268" s="4" t="str">
        <f t="shared" si="106"/>
        <v>&gt;=0</v>
      </c>
      <c r="AA268" s="3" t="s">
        <v>0</v>
      </c>
      <c r="AB268" s="3" t="s">
        <v>6</v>
      </c>
      <c r="AD268" s="15" t="str">
        <f t="shared" ca="1" si="107"/>
        <v>Requirement: E6 answer of "Yes"</v>
      </c>
    </row>
    <row r="269" spans="1:30" ht="18.75" customHeight="1" x14ac:dyDescent="0.25">
      <c r="A269" s="22"/>
      <c r="B269" s="21">
        <f t="shared" si="109"/>
        <v>2034</v>
      </c>
      <c r="C269" s="20" t="str">
        <f t="shared" si="110"/>
        <v>($/kW-event)</v>
      </c>
      <c r="D269" s="18"/>
      <c r="E269" s="19"/>
      <c r="F269" s="32"/>
      <c r="G269" s="32"/>
      <c r="H269" s="17"/>
      <c r="M269" s="16"/>
      <c r="O269" s="1" t="s">
        <v>3</v>
      </c>
      <c r="Q269" s="6" t="str">
        <f t="shared" ca="1" si="101"/>
        <v>E269</v>
      </c>
      <c r="R269" s="3" t="str">
        <f t="shared" si="102"/>
        <v>3d</v>
      </c>
      <c r="S269" s="6" t="str">
        <f t="shared" ca="1" si="103"/>
        <v>3c. DR Additional Pricing</v>
      </c>
      <c r="T269" s="3" t="s">
        <v>2</v>
      </c>
      <c r="U269" s="3" t="str">
        <f t="shared" si="108"/>
        <v>winter_capacity_FOM_2034</v>
      </c>
      <c r="V269" s="3">
        <v>1</v>
      </c>
      <c r="W269" s="5" t="str">
        <f t="shared" ca="1" si="105"/>
        <v>3d_E269_winter_capacity_FOM_2034_1</v>
      </c>
      <c r="X269" s="3" t="s">
        <v>1</v>
      </c>
      <c r="Z269" s="4" t="str">
        <f t="shared" si="106"/>
        <v>&gt;=0</v>
      </c>
      <c r="AA269" s="3" t="s">
        <v>0</v>
      </c>
      <c r="AB269" s="3" t="s">
        <v>6</v>
      </c>
      <c r="AD269" s="15" t="str">
        <f t="shared" ca="1" si="107"/>
        <v>Requirement: E6 answer of "Yes"</v>
      </c>
    </row>
    <row r="270" spans="1:30" ht="18.75" customHeight="1" x14ac:dyDescent="0.25">
      <c r="A270" s="22"/>
      <c r="B270" s="21">
        <f t="shared" si="109"/>
        <v>2035</v>
      </c>
      <c r="C270" s="20" t="str">
        <f t="shared" si="110"/>
        <v>($/kW-event)</v>
      </c>
      <c r="D270" s="18"/>
      <c r="E270" s="19"/>
      <c r="F270" s="32"/>
      <c r="G270" s="32"/>
      <c r="H270" s="17"/>
      <c r="M270" s="16"/>
      <c r="O270" s="1" t="s">
        <v>3</v>
      </c>
      <c r="Q270" s="6" t="str">
        <f t="shared" ca="1" si="101"/>
        <v>E270</v>
      </c>
      <c r="R270" s="3" t="str">
        <f t="shared" si="102"/>
        <v>3d</v>
      </c>
      <c r="S270" s="6" t="str">
        <f t="shared" ca="1" si="103"/>
        <v>3c. DR Additional Pricing</v>
      </c>
      <c r="T270" s="3" t="s">
        <v>2</v>
      </c>
      <c r="U270" s="3" t="str">
        <f t="shared" si="108"/>
        <v>winter_capacity_FOM_2035</v>
      </c>
      <c r="V270" s="3">
        <v>1</v>
      </c>
      <c r="W270" s="5" t="str">
        <f t="shared" ca="1" si="105"/>
        <v>3d_E270_winter_capacity_FOM_2035_1</v>
      </c>
      <c r="X270" s="3" t="s">
        <v>1</v>
      </c>
      <c r="Z270" s="4" t="str">
        <f t="shared" si="106"/>
        <v>&gt;=0</v>
      </c>
      <c r="AA270" s="3" t="s">
        <v>0</v>
      </c>
      <c r="AB270" s="3" t="s">
        <v>6</v>
      </c>
      <c r="AD270" s="15" t="str">
        <f t="shared" ca="1" si="107"/>
        <v>Requirement: E6 answer of "Yes"</v>
      </c>
    </row>
    <row r="271" spans="1:30" ht="18.75" customHeight="1" x14ac:dyDescent="0.25">
      <c r="A271" s="22"/>
      <c r="B271" s="21">
        <f t="shared" si="109"/>
        <v>2036</v>
      </c>
      <c r="C271" s="20" t="str">
        <f t="shared" si="110"/>
        <v>($/kW-event)</v>
      </c>
      <c r="D271" s="18"/>
      <c r="E271" s="19"/>
      <c r="F271" s="32"/>
      <c r="G271" s="32"/>
      <c r="H271" s="17"/>
      <c r="M271" s="16"/>
      <c r="O271" s="1" t="s">
        <v>3</v>
      </c>
      <c r="Q271" s="6" t="str">
        <f t="shared" ca="1" si="101"/>
        <v>E271</v>
      </c>
      <c r="R271" s="3" t="str">
        <f t="shared" si="102"/>
        <v>3d</v>
      </c>
      <c r="S271" s="6" t="str">
        <f t="shared" ca="1" si="103"/>
        <v>3c. DR Additional Pricing</v>
      </c>
      <c r="T271" s="3" t="s">
        <v>2</v>
      </c>
      <c r="U271" s="3" t="str">
        <f t="shared" si="108"/>
        <v>winter_capacity_FOM_2036</v>
      </c>
      <c r="V271" s="3">
        <v>1</v>
      </c>
      <c r="W271" s="5" t="str">
        <f t="shared" ca="1" si="105"/>
        <v>3d_E271_winter_capacity_FOM_2036_1</v>
      </c>
      <c r="X271" s="3" t="s">
        <v>1</v>
      </c>
      <c r="Z271" s="4" t="str">
        <f t="shared" si="106"/>
        <v>&gt;=0</v>
      </c>
      <c r="AA271" s="3" t="s">
        <v>0</v>
      </c>
      <c r="AB271" s="3" t="s">
        <v>6</v>
      </c>
      <c r="AD271" s="15" t="str">
        <f t="shared" ca="1" si="107"/>
        <v>Requirement: E6 answer of "Yes"</v>
      </c>
    </row>
    <row r="272" spans="1:30" ht="18.75" customHeight="1" x14ac:dyDescent="0.25">
      <c r="A272" s="22"/>
      <c r="B272" s="21">
        <f t="shared" si="109"/>
        <v>2037</v>
      </c>
      <c r="C272" s="20" t="str">
        <f t="shared" si="110"/>
        <v>($/kW-event)</v>
      </c>
      <c r="D272" s="18"/>
      <c r="E272" s="19"/>
      <c r="F272" s="32"/>
      <c r="G272" s="32"/>
      <c r="H272" s="17"/>
      <c r="M272" s="16"/>
      <c r="O272" s="1" t="s">
        <v>3</v>
      </c>
      <c r="Q272" s="6" t="str">
        <f t="shared" ca="1" si="101"/>
        <v>E272</v>
      </c>
      <c r="R272" s="3" t="str">
        <f t="shared" si="102"/>
        <v>3d</v>
      </c>
      <c r="S272" s="6" t="str">
        <f t="shared" ca="1" si="103"/>
        <v>3c. DR Additional Pricing</v>
      </c>
      <c r="T272" s="3" t="s">
        <v>2</v>
      </c>
      <c r="U272" s="3" t="str">
        <f t="shared" si="108"/>
        <v>winter_capacity_FOM_2037</v>
      </c>
      <c r="V272" s="3">
        <v>1</v>
      </c>
      <c r="W272" s="5" t="str">
        <f t="shared" ca="1" si="105"/>
        <v>3d_E272_winter_capacity_FOM_2037_1</v>
      </c>
      <c r="X272" s="3" t="s">
        <v>1</v>
      </c>
      <c r="Z272" s="4" t="str">
        <f t="shared" si="106"/>
        <v>&gt;=0</v>
      </c>
      <c r="AA272" s="3" t="s">
        <v>0</v>
      </c>
      <c r="AB272" s="3" t="s">
        <v>6</v>
      </c>
      <c r="AD272" s="15" t="str">
        <f t="shared" ca="1" si="107"/>
        <v>Requirement: E6 answer of "Yes"</v>
      </c>
    </row>
    <row r="273" spans="1:30" ht="12" customHeight="1" x14ac:dyDescent="0.3">
      <c r="A273" s="22"/>
      <c r="B273" s="21"/>
      <c r="C273" s="36"/>
      <c r="D273" s="32"/>
      <c r="E273" s="32"/>
      <c r="F273" s="32"/>
      <c r="G273" s="32"/>
      <c r="H273" s="17"/>
      <c r="Q273" s="6"/>
      <c r="S273" s="6"/>
      <c r="W273" s="5"/>
      <c r="X273" s="3"/>
    </row>
    <row r="274" spans="1:30" ht="12" customHeight="1" x14ac:dyDescent="0.25">
      <c r="A274" s="35"/>
      <c r="B274" s="34"/>
      <c r="C274" s="32"/>
      <c r="D274" s="32"/>
      <c r="E274" s="32"/>
      <c r="F274" s="32"/>
      <c r="G274" s="32"/>
      <c r="H274" s="17"/>
      <c r="Q274" s="6"/>
      <c r="S274" s="6"/>
      <c r="W274" s="5"/>
      <c r="X274" s="3"/>
    </row>
    <row r="275" spans="1:30" ht="12" customHeight="1" thickBot="1" x14ac:dyDescent="0.3">
      <c r="A275" s="35"/>
      <c r="B275" s="34"/>
      <c r="C275" s="32"/>
      <c r="D275" s="32"/>
      <c r="E275" s="32"/>
      <c r="F275" s="32"/>
      <c r="G275" s="32"/>
      <c r="H275" s="17"/>
      <c r="Q275" s="6"/>
      <c r="S275" s="6"/>
      <c r="W275" s="5"/>
    </row>
    <row r="276" spans="1:30" ht="23.25" customHeight="1" thickBot="1" x14ac:dyDescent="0.35">
      <c r="A276" s="143" t="s">
        <v>19</v>
      </c>
      <c r="B276" s="144"/>
      <c r="C276" s="144"/>
      <c r="D276" s="144"/>
      <c r="E276" s="144"/>
      <c r="F276" s="144"/>
      <c r="G276" s="144"/>
      <c r="H276" s="145"/>
    </row>
    <row r="277" spans="1:30" ht="25.5" customHeight="1" thickBot="1" x14ac:dyDescent="0.35">
      <c r="A277" s="136" t="s">
        <v>18</v>
      </c>
      <c r="B277" s="136"/>
      <c r="C277" s="137"/>
      <c r="D277" s="137"/>
      <c r="E277" s="137"/>
      <c r="F277" s="137"/>
      <c r="G277" s="137"/>
      <c r="H277" s="31"/>
      <c r="P277" s="30"/>
    </row>
    <row r="278" spans="1:30" ht="19.5" customHeight="1" x14ac:dyDescent="0.25">
      <c r="A278" s="138" t="s">
        <v>17</v>
      </c>
      <c r="B278" s="139"/>
      <c r="C278" s="140"/>
      <c r="D278" s="140"/>
      <c r="E278" s="140"/>
      <c r="F278" s="140"/>
      <c r="G278" s="140"/>
      <c r="H278" s="17"/>
      <c r="P278" s="30"/>
    </row>
    <row r="279" spans="1:30" ht="7.5" customHeight="1" x14ac:dyDescent="0.25">
      <c r="A279" s="112"/>
      <c r="B279" s="102"/>
      <c r="C279" s="102"/>
      <c r="D279" s="102"/>
      <c r="E279" s="102"/>
      <c r="F279" s="102"/>
      <c r="G279" s="102"/>
      <c r="H279" s="17"/>
      <c r="O279" s="1" t="s">
        <v>3</v>
      </c>
    </row>
    <row r="280" spans="1:30" ht="18" customHeight="1" x14ac:dyDescent="0.25">
      <c r="A280" s="29"/>
      <c r="B280" s="28"/>
      <c r="C280" s="18"/>
      <c r="D280" s="18"/>
      <c r="E280" s="18"/>
      <c r="F280" s="18"/>
      <c r="G280" s="18"/>
      <c r="H280" s="17"/>
    </row>
    <row r="281" spans="1:30" ht="18" customHeight="1" x14ac:dyDescent="0.3">
      <c r="A281" s="27"/>
      <c r="B281" s="26" t="s">
        <v>11</v>
      </c>
      <c r="C281" s="25" t="s">
        <v>10</v>
      </c>
      <c r="D281" s="18"/>
      <c r="E281" s="33"/>
      <c r="F281" s="33"/>
      <c r="G281" s="18"/>
      <c r="H281" s="17"/>
      <c r="M281" s="16"/>
      <c r="O281" s="7"/>
      <c r="Q281" s="6"/>
      <c r="S281" s="6"/>
      <c r="U281" s="23"/>
      <c r="W281" s="5"/>
      <c r="X281" s="3"/>
    </row>
    <row r="282" spans="1:30" ht="18" customHeight="1" x14ac:dyDescent="0.25">
      <c r="A282" s="22"/>
      <c r="B282" s="21">
        <v>2023</v>
      </c>
      <c r="C282" s="20" t="s">
        <v>7</v>
      </c>
      <c r="D282" s="18"/>
      <c r="E282" s="19"/>
      <c r="F282" s="33"/>
      <c r="G282" s="32"/>
      <c r="H282" s="17"/>
      <c r="M282" s="16"/>
      <c r="O282" s="1" t="s">
        <v>3</v>
      </c>
      <c r="Q282" s="6" t="str">
        <f t="shared" ref="Q282:Q296" ca="1" si="111">SUBSTITUTE(CELL("address",E282),"$","")</f>
        <v>E282</v>
      </c>
      <c r="R282" s="3" t="str">
        <f t="shared" ref="R282:R296" si="112">$R$6</f>
        <v>3d</v>
      </c>
      <c r="S282" s="6" t="str">
        <f t="shared" ref="S282:S296" ca="1" si="113">MID(CELL("filename",R282),FIND("]",CELL("filename",R282))+1,256)</f>
        <v>3c. DR Additional Pricing</v>
      </c>
      <c r="T282" s="3" t="s">
        <v>2</v>
      </c>
      <c r="U282" s="3" t="str">
        <f t="shared" ref="U282:U287" si="114">"Summer_capacity_FOM_"&amp;B282</f>
        <v>Summer_capacity_FOM_2023</v>
      </c>
      <c r="V282" s="3">
        <v>1</v>
      </c>
      <c r="W282" s="5" t="str">
        <f t="shared" ref="W282:W296" ca="1" si="115">R282&amp;"_"&amp;Q282&amp;"_"&amp;U282&amp;"_"&amp;V282</f>
        <v>3d_E282_Summer_capacity_FOM_2023_1</v>
      </c>
      <c r="X282" s="3" t="s">
        <v>1</v>
      </c>
      <c r="Z282" s="4" t="str">
        <f t="shared" ref="Z282:Z296" si="116">"&gt;=0"</f>
        <v>&gt;=0</v>
      </c>
      <c r="AA282" s="3" t="s">
        <v>0</v>
      </c>
      <c r="AB282" s="3" t="s">
        <v>6</v>
      </c>
      <c r="AD282" s="15" t="str">
        <f t="shared" ref="AD282:AD296" ca="1" si="117">"Requirement: "&amp;$Q$6&amp;" answer of ""Yes"""</f>
        <v>Requirement: E6 answer of "Yes"</v>
      </c>
    </row>
    <row r="283" spans="1:30" ht="18" customHeight="1" x14ac:dyDescent="0.25">
      <c r="A283" s="22"/>
      <c r="B283" s="21">
        <v>2024</v>
      </c>
      <c r="C283" s="20" t="s">
        <v>7</v>
      </c>
      <c r="D283" s="18"/>
      <c r="E283" s="19"/>
      <c r="F283" s="33"/>
      <c r="G283" s="32"/>
      <c r="H283" s="17"/>
      <c r="M283" s="16"/>
      <c r="O283" s="1" t="s">
        <v>3</v>
      </c>
      <c r="Q283" s="6" t="str">
        <f t="shared" ca="1" si="111"/>
        <v>E283</v>
      </c>
      <c r="R283" s="3" t="str">
        <f t="shared" si="112"/>
        <v>3d</v>
      </c>
      <c r="S283" s="6" t="str">
        <f t="shared" ca="1" si="113"/>
        <v>3c. DR Additional Pricing</v>
      </c>
      <c r="T283" s="3" t="s">
        <v>2</v>
      </c>
      <c r="U283" s="3" t="str">
        <f t="shared" si="114"/>
        <v>Summer_capacity_FOM_2024</v>
      </c>
      <c r="V283" s="3">
        <v>1</v>
      </c>
      <c r="W283" s="5" t="str">
        <f t="shared" ca="1" si="115"/>
        <v>3d_E283_Summer_capacity_FOM_2024_1</v>
      </c>
      <c r="X283" s="3" t="s">
        <v>1</v>
      </c>
      <c r="Z283" s="4" t="str">
        <f t="shared" si="116"/>
        <v>&gt;=0</v>
      </c>
      <c r="AA283" s="3" t="s">
        <v>0</v>
      </c>
      <c r="AB283" s="3" t="s">
        <v>6</v>
      </c>
      <c r="AD283" s="15" t="str">
        <f t="shared" ca="1" si="117"/>
        <v>Requirement: E6 answer of "Yes"</v>
      </c>
    </row>
    <row r="284" spans="1:30" ht="18" customHeight="1" x14ac:dyDescent="0.25">
      <c r="A284" s="22"/>
      <c r="B284" s="21">
        <v>2025</v>
      </c>
      <c r="C284" s="20" t="s">
        <v>7</v>
      </c>
      <c r="D284" s="18"/>
      <c r="E284" s="19"/>
      <c r="F284" s="33"/>
      <c r="G284" s="32"/>
      <c r="H284" s="17"/>
      <c r="M284" s="16"/>
      <c r="O284" s="1" t="s">
        <v>3</v>
      </c>
      <c r="Q284" s="6" t="str">
        <f t="shared" ca="1" si="111"/>
        <v>E284</v>
      </c>
      <c r="R284" s="3" t="str">
        <f t="shared" si="112"/>
        <v>3d</v>
      </c>
      <c r="S284" s="6" t="str">
        <f t="shared" ca="1" si="113"/>
        <v>3c. DR Additional Pricing</v>
      </c>
      <c r="T284" s="3" t="s">
        <v>2</v>
      </c>
      <c r="U284" s="3" t="str">
        <f t="shared" si="114"/>
        <v>Summer_capacity_FOM_2025</v>
      </c>
      <c r="V284" s="3">
        <v>1</v>
      </c>
      <c r="W284" s="5" t="str">
        <f t="shared" ca="1" si="115"/>
        <v>3d_E284_Summer_capacity_FOM_2025_1</v>
      </c>
      <c r="X284" s="3" t="s">
        <v>1</v>
      </c>
      <c r="Z284" s="4" t="str">
        <f t="shared" si="116"/>
        <v>&gt;=0</v>
      </c>
      <c r="AA284" s="3" t="s">
        <v>0</v>
      </c>
      <c r="AB284" s="3" t="s">
        <v>6</v>
      </c>
      <c r="AD284" s="15" t="str">
        <f t="shared" ca="1" si="117"/>
        <v>Requirement: E6 answer of "Yes"</v>
      </c>
    </row>
    <row r="285" spans="1:30" ht="18" customHeight="1" x14ac:dyDescent="0.25">
      <c r="A285" s="22"/>
      <c r="B285" s="21">
        <v>2026</v>
      </c>
      <c r="C285" s="20" t="s">
        <v>7</v>
      </c>
      <c r="D285" s="18"/>
      <c r="E285" s="19"/>
      <c r="F285" s="33"/>
      <c r="G285" s="32"/>
      <c r="H285" s="17"/>
      <c r="M285" s="16"/>
      <c r="O285" s="1" t="s">
        <v>3</v>
      </c>
      <c r="Q285" s="6" t="str">
        <f t="shared" ca="1" si="111"/>
        <v>E285</v>
      </c>
      <c r="R285" s="3" t="str">
        <f t="shared" si="112"/>
        <v>3d</v>
      </c>
      <c r="S285" s="6" t="str">
        <f t="shared" ca="1" si="113"/>
        <v>3c. DR Additional Pricing</v>
      </c>
      <c r="T285" s="3" t="s">
        <v>2</v>
      </c>
      <c r="U285" s="3" t="str">
        <f t="shared" si="114"/>
        <v>Summer_capacity_FOM_2026</v>
      </c>
      <c r="V285" s="3">
        <v>1</v>
      </c>
      <c r="W285" s="5" t="str">
        <f t="shared" ca="1" si="115"/>
        <v>3d_E285_Summer_capacity_FOM_2026_1</v>
      </c>
      <c r="X285" s="3" t="s">
        <v>1</v>
      </c>
      <c r="Z285" s="4" t="str">
        <f t="shared" si="116"/>
        <v>&gt;=0</v>
      </c>
      <c r="AA285" s="3" t="s">
        <v>0</v>
      </c>
      <c r="AB285" s="3" t="s">
        <v>6</v>
      </c>
      <c r="AD285" s="15" t="str">
        <f t="shared" ca="1" si="117"/>
        <v>Requirement: E6 answer of "Yes"</v>
      </c>
    </row>
    <row r="286" spans="1:30" ht="18" customHeight="1" x14ac:dyDescent="0.25">
      <c r="A286" s="22"/>
      <c r="B286" s="21">
        <v>2027</v>
      </c>
      <c r="C286" s="20" t="s">
        <v>7</v>
      </c>
      <c r="D286" s="18"/>
      <c r="E286" s="19"/>
      <c r="F286" s="33"/>
      <c r="G286" s="32"/>
      <c r="H286" s="17"/>
      <c r="M286" s="16"/>
      <c r="O286" s="1" t="s">
        <v>3</v>
      </c>
      <c r="Q286" s="6" t="str">
        <f t="shared" ca="1" si="111"/>
        <v>E286</v>
      </c>
      <c r="R286" s="3" t="str">
        <f t="shared" si="112"/>
        <v>3d</v>
      </c>
      <c r="S286" s="6" t="str">
        <f t="shared" ca="1" si="113"/>
        <v>3c. DR Additional Pricing</v>
      </c>
      <c r="T286" s="3" t="s">
        <v>2</v>
      </c>
      <c r="U286" s="3" t="str">
        <f t="shared" si="114"/>
        <v>Summer_capacity_FOM_2027</v>
      </c>
      <c r="V286" s="3">
        <v>1</v>
      </c>
      <c r="W286" s="5" t="str">
        <f t="shared" ca="1" si="115"/>
        <v>3d_E286_Summer_capacity_FOM_2027_1</v>
      </c>
      <c r="X286" s="3" t="s">
        <v>1</v>
      </c>
      <c r="Z286" s="4" t="str">
        <f t="shared" si="116"/>
        <v>&gt;=0</v>
      </c>
      <c r="AA286" s="3" t="s">
        <v>0</v>
      </c>
      <c r="AB286" s="3" t="s">
        <v>6</v>
      </c>
      <c r="AD286" s="15" t="str">
        <f t="shared" ca="1" si="117"/>
        <v>Requirement: E6 answer of "Yes"</v>
      </c>
    </row>
    <row r="287" spans="1:30" ht="18" customHeight="1" x14ac:dyDescent="0.25">
      <c r="A287" s="22"/>
      <c r="B287" s="21">
        <v>2028</v>
      </c>
      <c r="C287" s="20" t="s">
        <v>7</v>
      </c>
      <c r="D287" s="18"/>
      <c r="E287" s="19"/>
      <c r="F287" s="33"/>
      <c r="G287" s="32"/>
      <c r="H287" s="17"/>
      <c r="M287" s="16"/>
      <c r="O287" s="1" t="s">
        <v>3</v>
      </c>
      <c r="Q287" s="6" t="str">
        <f t="shared" ca="1" si="111"/>
        <v>E287</v>
      </c>
      <c r="R287" s="3" t="str">
        <f t="shared" si="112"/>
        <v>3d</v>
      </c>
      <c r="S287" s="6" t="str">
        <f t="shared" ca="1" si="113"/>
        <v>3c. DR Additional Pricing</v>
      </c>
      <c r="T287" s="3" t="s">
        <v>2</v>
      </c>
      <c r="U287" s="3" t="str">
        <f t="shared" si="114"/>
        <v>Summer_capacity_FOM_2028</v>
      </c>
      <c r="V287" s="3">
        <v>1</v>
      </c>
      <c r="W287" s="5" t="str">
        <f t="shared" ca="1" si="115"/>
        <v>3d_E287_Summer_capacity_FOM_2028_1</v>
      </c>
      <c r="X287" s="3" t="s">
        <v>1</v>
      </c>
      <c r="Z287" s="4" t="str">
        <f t="shared" si="116"/>
        <v>&gt;=0</v>
      </c>
      <c r="AA287" s="3" t="s">
        <v>0</v>
      </c>
      <c r="AB287" s="3" t="s">
        <v>6</v>
      </c>
      <c r="AD287" s="15" t="str">
        <f t="shared" ca="1" si="117"/>
        <v>Requirement: E6 answer of "Yes"</v>
      </c>
    </row>
    <row r="288" spans="1:30" ht="18.75" customHeight="1" x14ac:dyDescent="0.25">
      <c r="A288" s="22"/>
      <c r="B288" s="21">
        <f>B287+1</f>
        <v>2029</v>
      </c>
      <c r="C288" s="20" t="str">
        <f>C287</f>
        <v>($/kW-month)</v>
      </c>
      <c r="D288" s="18"/>
      <c r="E288" s="19"/>
      <c r="F288" s="32"/>
      <c r="G288" s="32"/>
      <c r="H288" s="17"/>
      <c r="M288" s="16"/>
      <c r="O288" s="1" t="s">
        <v>3</v>
      </c>
      <c r="Q288" s="6" t="str">
        <f t="shared" ca="1" si="111"/>
        <v>E288</v>
      </c>
      <c r="R288" s="3" t="str">
        <f t="shared" si="112"/>
        <v>3d</v>
      </c>
      <c r="S288" s="6" t="str">
        <f t="shared" ca="1" si="113"/>
        <v>3c. DR Additional Pricing</v>
      </c>
      <c r="T288" s="3" t="s">
        <v>2</v>
      </c>
      <c r="U288" s="3" t="str">
        <f t="shared" ref="U288:U296" si="118">"winter_capacity_FOM_"&amp;B288</f>
        <v>winter_capacity_FOM_2029</v>
      </c>
      <c r="V288" s="3">
        <v>1</v>
      </c>
      <c r="W288" s="5" t="str">
        <f t="shared" ca="1" si="115"/>
        <v>3d_E288_winter_capacity_FOM_2029_1</v>
      </c>
      <c r="X288" s="3" t="s">
        <v>1</v>
      </c>
      <c r="Z288" s="4" t="str">
        <f t="shared" si="116"/>
        <v>&gt;=0</v>
      </c>
      <c r="AA288" s="3" t="s">
        <v>0</v>
      </c>
      <c r="AB288" s="3" t="s">
        <v>6</v>
      </c>
      <c r="AD288" s="15" t="str">
        <f t="shared" ca="1" si="117"/>
        <v>Requirement: E6 answer of "Yes"</v>
      </c>
    </row>
    <row r="289" spans="1:30" ht="18.75" customHeight="1" x14ac:dyDescent="0.25">
      <c r="A289" s="22"/>
      <c r="B289" s="21">
        <f t="shared" ref="B289:B296" si="119">B288+1</f>
        <v>2030</v>
      </c>
      <c r="C289" s="20" t="str">
        <f t="shared" ref="C289:C296" si="120">C288</f>
        <v>($/kW-month)</v>
      </c>
      <c r="D289" s="18"/>
      <c r="E289" s="19"/>
      <c r="F289" s="32"/>
      <c r="G289" s="32"/>
      <c r="H289" s="17"/>
      <c r="M289" s="16"/>
      <c r="O289" s="1" t="s">
        <v>3</v>
      </c>
      <c r="Q289" s="6" t="str">
        <f t="shared" ca="1" si="111"/>
        <v>E289</v>
      </c>
      <c r="R289" s="3" t="str">
        <f t="shared" si="112"/>
        <v>3d</v>
      </c>
      <c r="S289" s="6" t="str">
        <f t="shared" ca="1" si="113"/>
        <v>3c. DR Additional Pricing</v>
      </c>
      <c r="T289" s="3" t="s">
        <v>2</v>
      </c>
      <c r="U289" s="3" t="str">
        <f t="shared" si="118"/>
        <v>winter_capacity_FOM_2030</v>
      </c>
      <c r="V289" s="3">
        <v>1</v>
      </c>
      <c r="W289" s="5" t="str">
        <f t="shared" ca="1" si="115"/>
        <v>3d_E289_winter_capacity_FOM_2030_1</v>
      </c>
      <c r="X289" s="3" t="s">
        <v>1</v>
      </c>
      <c r="Z289" s="4" t="str">
        <f t="shared" si="116"/>
        <v>&gt;=0</v>
      </c>
      <c r="AA289" s="3" t="s">
        <v>0</v>
      </c>
      <c r="AB289" s="3" t="s">
        <v>6</v>
      </c>
      <c r="AD289" s="15" t="str">
        <f t="shared" ca="1" si="117"/>
        <v>Requirement: E6 answer of "Yes"</v>
      </c>
    </row>
    <row r="290" spans="1:30" ht="18.75" customHeight="1" x14ac:dyDescent="0.25">
      <c r="A290" s="22"/>
      <c r="B290" s="21">
        <f t="shared" si="119"/>
        <v>2031</v>
      </c>
      <c r="C290" s="20" t="str">
        <f t="shared" si="120"/>
        <v>($/kW-month)</v>
      </c>
      <c r="D290" s="18"/>
      <c r="E290" s="19"/>
      <c r="F290" s="32"/>
      <c r="G290" s="32"/>
      <c r="H290" s="17"/>
      <c r="M290" s="16"/>
      <c r="O290" s="1" t="s">
        <v>3</v>
      </c>
      <c r="Q290" s="6" t="str">
        <f t="shared" ca="1" si="111"/>
        <v>E290</v>
      </c>
      <c r="R290" s="3" t="str">
        <f t="shared" si="112"/>
        <v>3d</v>
      </c>
      <c r="S290" s="6" t="str">
        <f t="shared" ca="1" si="113"/>
        <v>3c. DR Additional Pricing</v>
      </c>
      <c r="T290" s="3" t="s">
        <v>2</v>
      </c>
      <c r="U290" s="3" t="str">
        <f t="shared" si="118"/>
        <v>winter_capacity_FOM_2031</v>
      </c>
      <c r="V290" s="3">
        <v>1</v>
      </c>
      <c r="W290" s="5" t="str">
        <f t="shared" ca="1" si="115"/>
        <v>3d_E290_winter_capacity_FOM_2031_1</v>
      </c>
      <c r="X290" s="3" t="s">
        <v>1</v>
      </c>
      <c r="Z290" s="4" t="str">
        <f t="shared" si="116"/>
        <v>&gt;=0</v>
      </c>
      <c r="AA290" s="3" t="s">
        <v>0</v>
      </c>
      <c r="AB290" s="3" t="s">
        <v>6</v>
      </c>
      <c r="AD290" s="15" t="str">
        <f t="shared" ca="1" si="117"/>
        <v>Requirement: E6 answer of "Yes"</v>
      </c>
    </row>
    <row r="291" spans="1:30" ht="18.75" customHeight="1" x14ac:dyDescent="0.25">
      <c r="A291" s="22"/>
      <c r="B291" s="21">
        <f t="shared" si="119"/>
        <v>2032</v>
      </c>
      <c r="C291" s="20" t="str">
        <f t="shared" si="120"/>
        <v>($/kW-month)</v>
      </c>
      <c r="D291" s="18"/>
      <c r="E291" s="19"/>
      <c r="F291" s="32"/>
      <c r="G291" s="32"/>
      <c r="H291" s="17"/>
      <c r="M291" s="16"/>
      <c r="O291" s="1" t="s">
        <v>3</v>
      </c>
      <c r="Q291" s="6" t="str">
        <f t="shared" ca="1" si="111"/>
        <v>E291</v>
      </c>
      <c r="R291" s="3" t="str">
        <f t="shared" si="112"/>
        <v>3d</v>
      </c>
      <c r="S291" s="6" t="str">
        <f t="shared" ca="1" si="113"/>
        <v>3c. DR Additional Pricing</v>
      </c>
      <c r="T291" s="3" t="s">
        <v>2</v>
      </c>
      <c r="U291" s="3" t="str">
        <f t="shared" si="118"/>
        <v>winter_capacity_FOM_2032</v>
      </c>
      <c r="V291" s="3">
        <v>1</v>
      </c>
      <c r="W291" s="5" t="str">
        <f t="shared" ca="1" si="115"/>
        <v>3d_E291_winter_capacity_FOM_2032_1</v>
      </c>
      <c r="X291" s="3" t="s">
        <v>1</v>
      </c>
      <c r="Z291" s="4" t="str">
        <f t="shared" si="116"/>
        <v>&gt;=0</v>
      </c>
      <c r="AA291" s="3" t="s">
        <v>0</v>
      </c>
      <c r="AB291" s="3" t="s">
        <v>6</v>
      </c>
      <c r="AD291" s="15" t="str">
        <f t="shared" ca="1" si="117"/>
        <v>Requirement: E6 answer of "Yes"</v>
      </c>
    </row>
    <row r="292" spans="1:30" ht="18.75" customHeight="1" x14ac:dyDescent="0.25">
      <c r="A292" s="22"/>
      <c r="B292" s="21">
        <f t="shared" si="119"/>
        <v>2033</v>
      </c>
      <c r="C292" s="20" t="str">
        <f t="shared" si="120"/>
        <v>($/kW-month)</v>
      </c>
      <c r="D292" s="18"/>
      <c r="E292" s="19"/>
      <c r="F292" s="32"/>
      <c r="G292" s="32"/>
      <c r="H292" s="17"/>
      <c r="M292" s="16"/>
      <c r="O292" s="1" t="s">
        <v>3</v>
      </c>
      <c r="Q292" s="6" t="str">
        <f t="shared" ca="1" si="111"/>
        <v>E292</v>
      </c>
      <c r="R292" s="3" t="str">
        <f t="shared" si="112"/>
        <v>3d</v>
      </c>
      <c r="S292" s="6" t="str">
        <f t="shared" ca="1" si="113"/>
        <v>3c. DR Additional Pricing</v>
      </c>
      <c r="T292" s="3" t="s">
        <v>2</v>
      </c>
      <c r="U292" s="3" t="str">
        <f t="shared" si="118"/>
        <v>winter_capacity_FOM_2033</v>
      </c>
      <c r="V292" s="3">
        <v>1</v>
      </c>
      <c r="W292" s="5" t="str">
        <f t="shared" ca="1" si="115"/>
        <v>3d_E292_winter_capacity_FOM_2033_1</v>
      </c>
      <c r="X292" s="3" t="s">
        <v>1</v>
      </c>
      <c r="Z292" s="4" t="str">
        <f t="shared" si="116"/>
        <v>&gt;=0</v>
      </c>
      <c r="AA292" s="3" t="s">
        <v>0</v>
      </c>
      <c r="AB292" s="3" t="s">
        <v>6</v>
      </c>
      <c r="AD292" s="15" t="str">
        <f t="shared" ca="1" si="117"/>
        <v>Requirement: E6 answer of "Yes"</v>
      </c>
    </row>
    <row r="293" spans="1:30" ht="18.75" customHeight="1" x14ac:dyDescent="0.25">
      <c r="A293" s="22"/>
      <c r="B293" s="21">
        <f t="shared" si="119"/>
        <v>2034</v>
      </c>
      <c r="C293" s="20" t="str">
        <f t="shared" si="120"/>
        <v>($/kW-month)</v>
      </c>
      <c r="D293" s="18"/>
      <c r="E293" s="19"/>
      <c r="F293" s="32"/>
      <c r="G293" s="32"/>
      <c r="H293" s="17"/>
      <c r="M293" s="16"/>
      <c r="O293" s="1" t="s">
        <v>3</v>
      </c>
      <c r="Q293" s="6" t="str">
        <f t="shared" ca="1" si="111"/>
        <v>E293</v>
      </c>
      <c r="R293" s="3" t="str">
        <f t="shared" si="112"/>
        <v>3d</v>
      </c>
      <c r="S293" s="6" t="str">
        <f t="shared" ca="1" si="113"/>
        <v>3c. DR Additional Pricing</v>
      </c>
      <c r="T293" s="3" t="s">
        <v>2</v>
      </c>
      <c r="U293" s="3" t="str">
        <f t="shared" si="118"/>
        <v>winter_capacity_FOM_2034</v>
      </c>
      <c r="V293" s="3">
        <v>1</v>
      </c>
      <c r="W293" s="5" t="str">
        <f t="shared" ca="1" si="115"/>
        <v>3d_E293_winter_capacity_FOM_2034_1</v>
      </c>
      <c r="X293" s="3" t="s">
        <v>1</v>
      </c>
      <c r="Z293" s="4" t="str">
        <f t="shared" si="116"/>
        <v>&gt;=0</v>
      </c>
      <c r="AA293" s="3" t="s">
        <v>0</v>
      </c>
      <c r="AB293" s="3" t="s">
        <v>6</v>
      </c>
      <c r="AD293" s="15" t="str">
        <f t="shared" ca="1" si="117"/>
        <v>Requirement: E6 answer of "Yes"</v>
      </c>
    </row>
    <row r="294" spans="1:30" ht="18.75" customHeight="1" x14ac:dyDescent="0.25">
      <c r="A294" s="22"/>
      <c r="B294" s="21">
        <f t="shared" si="119"/>
        <v>2035</v>
      </c>
      <c r="C294" s="20" t="str">
        <f t="shared" si="120"/>
        <v>($/kW-month)</v>
      </c>
      <c r="D294" s="18"/>
      <c r="E294" s="19"/>
      <c r="F294" s="32"/>
      <c r="G294" s="32"/>
      <c r="H294" s="17"/>
      <c r="M294" s="16"/>
      <c r="O294" s="1" t="s">
        <v>3</v>
      </c>
      <c r="Q294" s="6" t="str">
        <f t="shared" ca="1" si="111"/>
        <v>E294</v>
      </c>
      <c r="R294" s="3" t="str">
        <f t="shared" si="112"/>
        <v>3d</v>
      </c>
      <c r="S294" s="6" t="str">
        <f t="shared" ca="1" si="113"/>
        <v>3c. DR Additional Pricing</v>
      </c>
      <c r="T294" s="3" t="s">
        <v>2</v>
      </c>
      <c r="U294" s="3" t="str">
        <f t="shared" si="118"/>
        <v>winter_capacity_FOM_2035</v>
      </c>
      <c r="V294" s="3">
        <v>1</v>
      </c>
      <c r="W294" s="5" t="str">
        <f t="shared" ca="1" si="115"/>
        <v>3d_E294_winter_capacity_FOM_2035_1</v>
      </c>
      <c r="X294" s="3" t="s">
        <v>1</v>
      </c>
      <c r="Z294" s="4" t="str">
        <f t="shared" si="116"/>
        <v>&gt;=0</v>
      </c>
      <c r="AA294" s="3" t="s">
        <v>0</v>
      </c>
      <c r="AB294" s="3" t="s">
        <v>6</v>
      </c>
      <c r="AD294" s="15" t="str">
        <f t="shared" ca="1" si="117"/>
        <v>Requirement: E6 answer of "Yes"</v>
      </c>
    </row>
    <row r="295" spans="1:30" ht="18.75" customHeight="1" x14ac:dyDescent="0.25">
      <c r="A295" s="22"/>
      <c r="B295" s="21">
        <f t="shared" si="119"/>
        <v>2036</v>
      </c>
      <c r="C295" s="20" t="str">
        <f t="shared" si="120"/>
        <v>($/kW-month)</v>
      </c>
      <c r="D295" s="18"/>
      <c r="E295" s="19"/>
      <c r="F295" s="32"/>
      <c r="G295" s="32"/>
      <c r="H295" s="17"/>
      <c r="M295" s="16"/>
      <c r="O295" s="1" t="s">
        <v>3</v>
      </c>
      <c r="Q295" s="6" t="str">
        <f t="shared" ca="1" si="111"/>
        <v>E295</v>
      </c>
      <c r="R295" s="3" t="str">
        <f t="shared" si="112"/>
        <v>3d</v>
      </c>
      <c r="S295" s="6" t="str">
        <f t="shared" ca="1" si="113"/>
        <v>3c. DR Additional Pricing</v>
      </c>
      <c r="T295" s="3" t="s">
        <v>2</v>
      </c>
      <c r="U295" s="3" t="str">
        <f t="shared" si="118"/>
        <v>winter_capacity_FOM_2036</v>
      </c>
      <c r="V295" s="3">
        <v>1</v>
      </c>
      <c r="W295" s="5" t="str">
        <f t="shared" ca="1" si="115"/>
        <v>3d_E295_winter_capacity_FOM_2036_1</v>
      </c>
      <c r="X295" s="3" t="s">
        <v>1</v>
      </c>
      <c r="Z295" s="4" t="str">
        <f t="shared" si="116"/>
        <v>&gt;=0</v>
      </c>
      <c r="AA295" s="3" t="s">
        <v>0</v>
      </c>
      <c r="AB295" s="3" t="s">
        <v>6</v>
      </c>
      <c r="AD295" s="15" t="str">
        <f t="shared" ca="1" si="117"/>
        <v>Requirement: E6 answer of "Yes"</v>
      </c>
    </row>
    <row r="296" spans="1:30" ht="18.75" customHeight="1" x14ac:dyDescent="0.25">
      <c r="A296" s="22"/>
      <c r="B296" s="21">
        <f t="shared" si="119"/>
        <v>2037</v>
      </c>
      <c r="C296" s="20" t="str">
        <f t="shared" si="120"/>
        <v>($/kW-month)</v>
      </c>
      <c r="D296" s="18"/>
      <c r="E296" s="19"/>
      <c r="F296" s="32"/>
      <c r="G296" s="32"/>
      <c r="H296" s="17"/>
      <c r="M296" s="16"/>
      <c r="O296" s="1" t="s">
        <v>3</v>
      </c>
      <c r="Q296" s="6" t="str">
        <f t="shared" ca="1" si="111"/>
        <v>E296</v>
      </c>
      <c r="R296" s="3" t="str">
        <f t="shared" si="112"/>
        <v>3d</v>
      </c>
      <c r="S296" s="6" t="str">
        <f t="shared" ca="1" si="113"/>
        <v>3c. DR Additional Pricing</v>
      </c>
      <c r="T296" s="3" t="s">
        <v>2</v>
      </c>
      <c r="U296" s="3" t="str">
        <f t="shared" si="118"/>
        <v>winter_capacity_FOM_2037</v>
      </c>
      <c r="V296" s="3">
        <v>1</v>
      </c>
      <c r="W296" s="5" t="str">
        <f t="shared" ca="1" si="115"/>
        <v>3d_E296_winter_capacity_FOM_2037_1</v>
      </c>
      <c r="X296" s="3" t="s">
        <v>1</v>
      </c>
      <c r="Z296" s="4" t="str">
        <f t="shared" si="116"/>
        <v>&gt;=0</v>
      </c>
      <c r="AA296" s="3" t="s">
        <v>0</v>
      </c>
      <c r="AB296" s="3" t="s">
        <v>6</v>
      </c>
      <c r="AD296" s="15" t="str">
        <f t="shared" ca="1" si="117"/>
        <v>Requirement: E6 answer of "Yes"</v>
      </c>
    </row>
    <row r="297" spans="1:30" ht="13" thickBot="1" x14ac:dyDescent="0.3">
      <c r="A297" s="21"/>
      <c r="B297" s="21"/>
      <c r="C297" s="20"/>
      <c r="D297" s="20"/>
      <c r="E297" s="20"/>
      <c r="F297" s="20"/>
      <c r="G297" s="32"/>
      <c r="H297" s="17"/>
      <c r="M297" s="16"/>
      <c r="Q297" s="6"/>
      <c r="S297" s="6"/>
      <c r="W297" s="5"/>
      <c r="X297" s="3"/>
      <c r="AD297" s="15"/>
    </row>
    <row r="298" spans="1:30" ht="18.75" customHeight="1" thickBot="1" x14ac:dyDescent="0.35">
      <c r="A298" s="141" t="s">
        <v>16</v>
      </c>
      <c r="B298" s="141"/>
      <c r="C298" s="142"/>
      <c r="D298" s="142"/>
      <c r="E298" s="142"/>
      <c r="F298" s="142"/>
      <c r="G298" s="142"/>
      <c r="H298" s="31"/>
      <c r="P298" s="30"/>
    </row>
    <row r="299" spans="1:30" ht="18.75" customHeight="1" x14ac:dyDescent="0.25">
      <c r="A299" s="138" t="s">
        <v>15</v>
      </c>
      <c r="B299" s="139"/>
      <c r="C299" s="140"/>
      <c r="D299" s="140"/>
      <c r="E299" s="140"/>
      <c r="F299" s="140"/>
      <c r="G299" s="140"/>
      <c r="H299" s="17"/>
      <c r="P299" s="30"/>
    </row>
    <row r="300" spans="1:30" ht="18.75" customHeight="1" x14ac:dyDescent="0.25">
      <c r="A300" s="112"/>
      <c r="B300" s="102"/>
      <c r="C300" s="102"/>
      <c r="D300" s="102"/>
      <c r="E300" s="102"/>
      <c r="F300" s="102"/>
      <c r="G300" s="102"/>
      <c r="H300" s="17"/>
      <c r="O300" s="1" t="s">
        <v>3</v>
      </c>
    </row>
    <row r="301" spans="1:30" ht="18.75" customHeight="1" x14ac:dyDescent="0.25">
      <c r="A301" s="29"/>
      <c r="B301" s="28"/>
      <c r="C301" s="18"/>
      <c r="D301" s="18"/>
      <c r="E301" s="18"/>
      <c r="F301" s="18"/>
      <c r="G301" s="18"/>
      <c r="H301" s="17"/>
    </row>
    <row r="302" spans="1:30" ht="18.75" customHeight="1" x14ac:dyDescent="0.3">
      <c r="A302" s="27"/>
      <c r="B302" s="26" t="s">
        <v>11</v>
      </c>
      <c r="C302" s="25" t="s">
        <v>10</v>
      </c>
      <c r="D302" s="18"/>
      <c r="E302" s="33"/>
      <c r="F302" s="33"/>
      <c r="G302" s="18"/>
      <c r="H302" s="17"/>
      <c r="M302" s="16"/>
      <c r="O302" s="7"/>
      <c r="Q302" s="6"/>
      <c r="S302" s="6"/>
      <c r="U302" s="23"/>
      <c r="W302" s="5"/>
      <c r="X302" s="3"/>
    </row>
    <row r="303" spans="1:30" ht="18.75" customHeight="1" x14ac:dyDescent="0.25">
      <c r="A303" s="22"/>
      <c r="B303" s="21">
        <v>2023</v>
      </c>
      <c r="C303" s="20" t="s">
        <v>14</v>
      </c>
      <c r="D303" s="18"/>
      <c r="E303" s="19"/>
      <c r="F303" s="33"/>
      <c r="G303" s="32"/>
      <c r="H303" s="17"/>
      <c r="M303" s="16"/>
      <c r="O303" s="1" t="s">
        <v>3</v>
      </c>
      <c r="Q303" s="6" t="str">
        <f t="shared" ref="Q303:Q317" ca="1" si="121">SUBSTITUTE(CELL("address",E303),"$","")</f>
        <v>E303</v>
      </c>
      <c r="R303" s="3" t="str">
        <f t="shared" ref="R303:R317" si="122">$R$6</f>
        <v>3d</v>
      </c>
      <c r="S303" s="6" t="str">
        <f t="shared" ref="S303:S317" ca="1" si="123">MID(CELL("filename",R303),FIND("]",CELL("filename",R303))+1,256)</f>
        <v>3c. DR Additional Pricing</v>
      </c>
      <c r="T303" s="3" t="s">
        <v>2</v>
      </c>
      <c r="U303" s="3" t="str">
        <f t="shared" ref="U303:U308" si="124">"Year_round_capacity_FOM_"&amp;B303</f>
        <v>Year_round_capacity_FOM_2023</v>
      </c>
      <c r="V303" s="3">
        <v>1</v>
      </c>
      <c r="W303" s="5" t="str">
        <f t="shared" ref="W303:W317" ca="1" si="125">R303&amp;"_"&amp;Q303&amp;"_"&amp;U303&amp;"_"&amp;V303</f>
        <v>3d_E303_Year_round_capacity_FOM_2023_1</v>
      </c>
      <c r="X303" s="3" t="s">
        <v>1</v>
      </c>
      <c r="Z303" s="4" t="str">
        <f t="shared" ref="Z303:Z317" si="126">"&gt;=0"</f>
        <v>&gt;=0</v>
      </c>
      <c r="AA303" s="3" t="s">
        <v>0</v>
      </c>
      <c r="AB303" s="3" t="s">
        <v>6</v>
      </c>
      <c r="AD303" s="15" t="str">
        <f t="shared" ref="AD303:AD317" ca="1" si="127">"Requirement: "&amp;$Q$6&amp;" answer of ""Yes"""</f>
        <v>Requirement: E6 answer of "Yes"</v>
      </c>
    </row>
    <row r="304" spans="1:30" ht="18.75" customHeight="1" x14ac:dyDescent="0.25">
      <c r="A304" s="22"/>
      <c r="B304" s="21">
        <v>2024</v>
      </c>
      <c r="C304" s="20" t="s">
        <v>14</v>
      </c>
      <c r="D304" s="18"/>
      <c r="E304" s="19"/>
      <c r="F304" s="33"/>
      <c r="G304" s="32"/>
      <c r="H304" s="17"/>
      <c r="M304" s="16"/>
      <c r="O304" s="1" t="s">
        <v>3</v>
      </c>
      <c r="Q304" s="6" t="str">
        <f t="shared" ca="1" si="121"/>
        <v>E304</v>
      </c>
      <c r="R304" s="3" t="str">
        <f t="shared" si="122"/>
        <v>3d</v>
      </c>
      <c r="S304" s="6" t="str">
        <f t="shared" ca="1" si="123"/>
        <v>3c. DR Additional Pricing</v>
      </c>
      <c r="T304" s="3" t="s">
        <v>2</v>
      </c>
      <c r="U304" s="3" t="str">
        <f t="shared" si="124"/>
        <v>Year_round_capacity_FOM_2024</v>
      </c>
      <c r="V304" s="3">
        <v>1</v>
      </c>
      <c r="W304" s="5" t="str">
        <f t="shared" ca="1" si="125"/>
        <v>3d_E304_Year_round_capacity_FOM_2024_1</v>
      </c>
      <c r="X304" s="3" t="s">
        <v>1</v>
      </c>
      <c r="Z304" s="4" t="str">
        <f t="shared" si="126"/>
        <v>&gt;=0</v>
      </c>
      <c r="AA304" s="3" t="s">
        <v>0</v>
      </c>
      <c r="AB304" s="3" t="s">
        <v>6</v>
      </c>
      <c r="AD304" s="15" t="str">
        <f t="shared" ca="1" si="127"/>
        <v>Requirement: E6 answer of "Yes"</v>
      </c>
    </row>
    <row r="305" spans="1:30" ht="18.75" customHeight="1" x14ac:dyDescent="0.25">
      <c r="A305" s="22"/>
      <c r="B305" s="21">
        <v>2025</v>
      </c>
      <c r="C305" s="20" t="s">
        <v>14</v>
      </c>
      <c r="D305" s="18"/>
      <c r="E305" s="19"/>
      <c r="F305" s="33"/>
      <c r="G305" s="32"/>
      <c r="H305" s="17"/>
      <c r="M305" s="16"/>
      <c r="O305" s="1" t="s">
        <v>3</v>
      </c>
      <c r="Q305" s="6" t="str">
        <f t="shared" ca="1" si="121"/>
        <v>E305</v>
      </c>
      <c r="R305" s="3" t="str">
        <f t="shared" si="122"/>
        <v>3d</v>
      </c>
      <c r="S305" s="6" t="str">
        <f t="shared" ca="1" si="123"/>
        <v>3c. DR Additional Pricing</v>
      </c>
      <c r="T305" s="3" t="s">
        <v>2</v>
      </c>
      <c r="U305" s="3" t="str">
        <f t="shared" si="124"/>
        <v>Year_round_capacity_FOM_2025</v>
      </c>
      <c r="V305" s="3">
        <v>1</v>
      </c>
      <c r="W305" s="5" t="str">
        <f t="shared" ca="1" si="125"/>
        <v>3d_E305_Year_round_capacity_FOM_2025_1</v>
      </c>
      <c r="X305" s="3" t="s">
        <v>1</v>
      </c>
      <c r="Z305" s="4" t="str">
        <f t="shared" si="126"/>
        <v>&gt;=0</v>
      </c>
      <c r="AA305" s="3" t="s">
        <v>0</v>
      </c>
      <c r="AB305" s="3" t="s">
        <v>6</v>
      </c>
      <c r="AD305" s="15" t="str">
        <f t="shared" ca="1" si="127"/>
        <v>Requirement: E6 answer of "Yes"</v>
      </c>
    </row>
    <row r="306" spans="1:30" ht="18.75" customHeight="1" x14ac:dyDescent="0.25">
      <c r="A306" s="22"/>
      <c r="B306" s="21">
        <v>2026</v>
      </c>
      <c r="C306" s="20" t="s">
        <v>14</v>
      </c>
      <c r="D306" s="18"/>
      <c r="E306" s="19"/>
      <c r="F306" s="33"/>
      <c r="G306" s="32"/>
      <c r="H306" s="17"/>
      <c r="M306" s="16"/>
      <c r="O306" s="1" t="s">
        <v>3</v>
      </c>
      <c r="Q306" s="6" t="str">
        <f t="shared" ca="1" si="121"/>
        <v>E306</v>
      </c>
      <c r="R306" s="3" t="str">
        <f t="shared" si="122"/>
        <v>3d</v>
      </c>
      <c r="S306" s="6" t="str">
        <f t="shared" ca="1" si="123"/>
        <v>3c. DR Additional Pricing</v>
      </c>
      <c r="T306" s="3" t="s">
        <v>2</v>
      </c>
      <c r="U306" s="3" t="str">
        <f t="shared" si="124"/>
        <v>Year_round_capacity_FOM_2026</v>
      </c>
      <c r="V306" s="3">
        <v>1</v>
      </c>
      <c r="W306" s="5" t="str">
        <f t="shared" ca="1" si="125"/>
        <v>3d_E306_Year_round_capacity_FOM_2026_1</v>
      </c>
      <c r="X306" s="3" t="s">
        <v>1</v>
      </c>
      <c r="Z306" s="4" t="str">
        <f t="shared" si="126"/>
        <v>&gt;=0</v>
      </c>
      <c r="AA306" s="3" t="s">
        <v>0</v>
      </c>
      <c r="AB306" s="3" t="s">
        <v>6</v>
      </c>
      <c r="AD306" s="15" t="str">
        <f t="shared" ca="1" si="127"/>
        <v>Requirement: E6 answer of "Yes"</v>
      </c>
    </row>
    <row r="307" spans="1:30" ht="18.75" customHeight="1" x14ac:dyDescent="0.25">
      <c r="A307" s="22"/>
      <c r="B307" s="21">
        <v>2027</v>
      </c>
      <c r="C307" s="20" t="s">
        <v>14</v>
      </c>
      <c r="D307" s="18"/>
      <c r="E307" s="19"/>
      <c r="F307" s="33"/>
      <c r="G307" s="32"/>
      <c r="H307" s="17"/>
      <c r="M307" s="16"/>
      <c r="O307" s="1" t="s">
        <v>3</v>
      </c>
      <c r="Q307" s="6" t="str">
        <f t="shared" ca="1" si="121"/>
        <v>E307</v>
      </c>
      <c r="R307" s="3" t="str">
        <f t="shared" si="122"/>
        <v>3d</v>
      </c>
      <c r="S307" s="6" t="str">
        <f t="shared" ca="1" si="123"/>
        <v>3c. DR Additional Pricing</v>
      </c>
      <c r="T307" s="3" t="s">
        <v>2</v>
      </c>
      <c r="U307" s="3" t="str">
        <f t="shared" si="124"/>
        <v>Year_round_capacity_FOM_2027</v>
      </c>
      <c r="V307" s="3">
        <v>1</v>
      </c>
      <c r="W307" s="5" t="str">
        <f t="shared" ca="1" si="125"/>
        <v>3d_E307_Year_round_capacity_FOM_2027_1</v>
      </c>
      <c r="X307" s="3" t="s">
        <v>1</v>
      </c>
      <c r="Z307" s="4" t="str">
        <f t="shared" si="126"/>
        <v>&gt;=0</v>
      </c>
      <c r="AA307" s="3" t="s">
        <v>0</v>
      </c>
      <c r="AB307" s="3" t="s">
        <v>6</v>
      </c>
      <c r="AD307" s="15" t="str">
        <f t="shared" ca="1" si="127"/>
        <v>Requirement: E6 answer of "Yes"</v>
      </c>
    </row>
    <row r="308" spans="1:30" ht="18.75" customHeight="1" x14ac:dyDescent="0.25">
      <c r="A308" s="22"/>
      <c r="B308" s="21">
        <v>2028</v>
      </c>
      <c r="C308" s="20" t="s">
        <v>14</v>
      </c>
      <c r="D308" s="18"/>
      <c r="E308" s="19"/>
      <c r="F308" s="33"/>
      <c r="G308" s="32"/>
      <c r="H308" s="17"/>
      <c r="M308" s="16"/>
      <c r="O308" s="1" t="s">
        <v>3</v>
      </c>
      <c r="Q308" s="6" t="str">
        <f t="shared" ca="1" si="121"/>
        <v>E308</v>
      </c>
      <c r="R308" s="3" t="str">
        <f t="shared" si="122"/>
        <v>3d</v>
      </c>
      <c r="S308" s="6" t="str">
        <f t="shared" ca="1" si="123"/>
        <v>3c. DR Additional Pricing</v>
      </c>
      <c r="T308" s="3" t="s">
        <v>2</v>
      </c>
      <c r="U308" s="3" t="str">
        <f t="shared" si="124"/>
        <v>Year_round_capacity_FOM_2028</v>
      </c>
      <c r="V308" s="3">
        <v>1</v>
      </c>
      <c r="W308" s="5" t="str">
        <f t="shared" ca="1" si="125"/>
        <v>3d_E308_Year_round_capacity_FOM_2028_1</v>
      </c>
      <c r="X308" s="3" t="s">
        <v>1</v>
      </c>
      <c r="Z308" s="4" t="str">
        <f t="shared" si="126"/>
        <v>&gt;=0</v>
      </c>
      <c r="AA308" s="3" t="s">
        <v>0</v>
      </c>
      <c r="AB308" s="3" t="s">
        <v>6</v>
      </c>
      <c r="AD308" s="15" t="str">
        <f t="shared" ca="1" si="127"/>
        <v>Requirement: E6 answer of "Yes"</v>
      </c>
    </row>
    <row r="309" spans="1:30" ht="18.75" customHeight="1" x14ac:dyDescent="0.25">
      <c r="A309" s="22"/>
      <c r="B309" s="21">
        <f>B308+1</f>
        <v>2029</v>
      </c>
      <c r="C309" s="20" t="str">
        <f>C308</f>
        <v>($/kW-yr.)</v>
      </c>
      <c r="D309" s="18"/>
      <c r="E309" s="19"/>
      <c r="F309" s="32"/>
      <c r="G309" s="32"/>
      <c r="H309" s="17"/>
      <c r="M309" s="16"/>
      <c r="O309" s="1" t="s">
        <v>3</v>
      </c>
      <c r="Q309" s="6" t="str">
        <f t="shared" ca="1" si="121"/>
        <v>E309</v>
      </c>
      <c r="R309" s="3" t="str">
        <f t="shared" si="122"/>
        <v>3d</v>
      </c>
      <c r="S309" s="6" t="str">
        <f t="shared" ca="1" si="123"/>
        <v>3c. DR Additional Pricing</v>
      </c>
      <c r="T309" s="3" t="s">
        <v>2</v>
      </c>
      <c r="U309" s="3" t="str">
        <f t="shared" ref="U309:U317" si="128">"winter_capacity_FOM_"&amp;B309</f>
        <v>winter_capacity_FOM_2029</v>
      </c>
      <c r="V309" s="3">
        <v>1</v>
      </c>
      <c r="W309" s="5" t="str">
        <f t="shared" ca="1" si="125"/>
        <v>3d_E309_winter_capacity_FOM_2029_1</v>
      </c>
      <c r="X309" s="3" t="s">
        <v>1</v>
      </c>
      <c r="Z309" s="4" t="str">
        <f t="shared" si="126"/>
        <v>&gt;=0</v>
      </c>
      <c r="AA309" s="3" t="s">
        <v>0</v>
      </c>
      <c r="AB309" s="3" t="s">
        <v>6</v>
      </c>
      <c r="AD309" s="15" t="str">
        <f t="shared" ca="1" si="127"/>
        <v>Requirement: E6 answer of "Yes"</v>
      </c>
    </row>
    <row r="310" spans="1:30" ht="18.75" customHeight="1" x14ac:dyDescent="0.25">
      <c r="A310" s="22"/>
      <c r="B310" s="21">
        <f t="shared" ref="B310:B317" si="129">B309+1</f>
        <v>2030</v>
      </c>
      <c r="C310" s="20" t="str">
        <f t="shared" ref="C310:C317" si="130">C309</f>
        <v>($/kW-yr.)</v>
      </c>
      <c r="D310" s="18"/>
      <c r="E310" s="19"/>
      <c r="F310" s="32"/>
      <c r="G310" s="32"/>
      <c r="H310" s="17"/>
      <c r="M310" s="16"/>
      <c r="O310" s="1" t="s">
        <v>3</v>
      </c>
      <c r="Q310" s="6" t="str">
        <f t="shared" ca="1" si="121"/>
        <v>E310</v>
      </c>
      <c r="R310" s="3" t="str">
        <f t="shared" si="122"/>
        <v>3d</v>
      </c>
      <c r="S310" s="6" t="str">
        <f t="shared" ca="1" si="123"/>
        <v>3c. DR Additional Pricing</v>
      </c>
      <c r="T310" s="3" t="s">
        <v>2</v>
      </c>
      <c r="U310" s="3" t="str">
        <f t="shared" si="128"/>
        <v>winter_capacity_FOM_2030</v>
      </c>
      <c r="V310" s="3">
        <v>1</v>
      </c>
      <c r="W310" s="5" t="str">
        <f t="shared" ca="1" si="125"/>
        <v>3d_E310_winter_capacity_FOM_2030_1</v>
      </c>
      <c r="X310" s="3" t="s">
        <v>1</v>
      </c>
      <c r="Z310" s="4" t="str">
        <f t="shared" si="126"/>
        <v>&gt;=0</v>
      </c>
      <c r="AA310" s="3" t="s">
        <v>0</v>
      </c>
      <c r="AB310" s="3" t="s">
        <v>6</v>
      </c>
      <c r="AD310" s="15" t="str">
        <f t="shared" ca="1" si="127"/>
        <v>Requirement: E6 answer of "Yes"</v>
      </c>
    </row>
    <row r="311" spans="1:30" ht="18.75" customHeight="1" x14ac:dyDescent="0.25">
      <c r="A311" s="22"/>
      <c r="B311" s="21">
        <f t="shared" si="129"/>
        <v>2031</v>
      </c>
      <c r="C311" s="20" t="str">
        <f t="shared" si="130"/>
        <v>($/kW-yr.)</v>
      </c>
      <c r="D311" s="18"/>
      <c r="E311" s="19"/>
      <c r="F311" s="32"/>
      <c r="G311" s="32"/>
      <c r="H311" s="17"/>
      <c r="M311" s="16"/>
      <c r="O311" s="1" t="s">
        <v>3</v>
      </c>
      <c r="Q311" s="6" t="str">
        <f t="shared" ca="1" si="121"/>
        <v>E311</v>
      </c>
      <c r="R311" s="3" t="str">
        <f t="shared" si="122"/>
        <v>3d</v>
      </c>
      <c r="S311" s="6" t="str">
        <f t="shared" ca="1" si="123"/>
        <v>3c. DR Additional Pricing</v>
      </c>
      <c r="T311" s="3" t="s">
        <v>2</v>
      </c>
      <c r="U311" s="3" t="str">
        <f t="shared" si="128"/>
        <v>winter_capacity_FOM_2031</v>
      </c>
      <c r="V311" s="3">
        <v>1</v>
      </c>
      <c r="W311" s="5" t="str">
        <f t="shared" ca="1" si="125"/>
        <v>3d_E311_winter_capacity_FOM_2031_1</v>
      </c>
      <c r="X311" s="3" t="s">
        <v>1</v>
      </c>
      <c r="Z311" s="4" t="str">
        <f t="shared" si="126"/>
        <v>&gt;=0</v>
      </c>
      <c r="AA311" s="3" t="s">
        <v>0</v>
      </c>
      <c r="AB311" s="3" t="s">
        <v>6</v>
      </c>
      <c r="AD311" s="15" t="str">
        <f t="shared" ca="1" si="127"/>
        <v>Requirement: E6 answer of "Yes"</v>
      </c>
    </row>
    <row r="312" spans="1:30" ht="18.75" customHeight="1" x14ac:dyDescent="0.25">
      <c r="A312" s="22"/>
      <c r="B312" s="21">
        <f t="shared" si="129"/>
        <v>2032</v>
      </c>
      <c r="C312" s="20" t="str">
        <f t="shared" si="130"/>
        <v>($/kW-yr.)</v>
      </c>
      <c r="D312" s="18"/>
      <c r="E312" s="19"/>
      <c r="F312" s="32"/>
      <c r="G312" s="32"/>
      <c r="H312" s="17"/>
      <c r="M312" s="16"/>
      <c r="O312" s="1" t="s">
        <v>3</v>
      </c>
      <c r="Q312" s="6" t="str">
        <f t="shared" ca="1" si="121"/>
        <v>E312</v>
      </c>
      <c r="R312" s="3" t="str">
        <f t="shared" si="122"/>
        <v>3d</v>
      </c>
      <c r="S312" s="6" t="str">
        <f t="shared" ca="1" si="123"/>
        <v>3c. DR Additional Pricing</v>
      </c>
      <c r="T312" s="3" t="s">
        <v>2</v>
      </c>
      <c r="U312" s="3" t="str">
        <f t="shared" si="128"/>
        <v>winter_capacity_FOM_2032</v>
      </c>
      <c r="V312" s="3">
        <v>1</v>
      </c>
      <c r="W312" s="5" t="str">
        <f t="shared" ca="1" si="125"/>
        <v>3d_E312_winter_capacity_FOM_2032_1</v>
      </c>
      <c r="X312" s="3" t="s">
        <v>1</v>
      </c>
      <c r="Z312" s="4" t="str">
        <f t="shared" si="126"/>
        <v>&gt;=0</v>
      </c>
      <c r="AA312" s="3" t="s">
        <v>0</v>
      </c>
      <c r="AB312" s="3" t="s">
        <v>6</v>
      </c>
      <c r="AD312" s="15" t="str">
        <f t="shared" ca="1" si="127"/>
        <v>Requirement: E6 answer of "Yes"</v>
      </c>
    </row>
    <row r="313" spans="1:30" ht="18.75" customHeight="1" x14ac:dyDescent="0.25">
      <c r="A313" s="22"/>
      <c r="B313" s="21">
        <f t="shared" si="129"/>
        <v>2033</v>
      </c>
      <c r="C313" s="20" t="str">
        <f t="shared" si="130"/>
        <v>($/kW-yr.)</v>
      </c>
      <c r="D313" s="18"/>
      <c r="E313" s="19"/>
      <c r="F313" s="32"/>
      <c r="G313" s="32"/>
      <c r="H313" s="17"/>
      <c r="M313" s="16"/>
      <c r="O313" s="1" t="s">
        <v>3</v>
      </c>
      <c r="Q313" s="6" t="str">
        <f t="shared" ca="1" si="121"/>
        <v>E313</v>
      </c>
      <c r="R313" s="3" t="str">
        <f t="shared" si="122"/>
        <v>3d</v>
      </c>
      <c r="S313" s="6" t="str">
        <f t="shared" ca="1" si="123"/>
        <v>3c. DR Additional Pricing</v>
      </c>
      <c r="T313" s="3" t="s">
        <v>2</v>
      </c>
      <c r="U313" s="3" t="str">
        <f t="shared" si="128"/>
        <v>winter_capacity_FOM_2033</v>
      </c>
      <c r="V313" s="3">
        <v>1</v>
      </c>
      <c r="W313" s="5" t="str">
        <f t="shared" ca="1" si="125"/>
        <v>3d_E313_winter_capacity_FOM_2033_1</v>
      </c>
      <c r="X313" s="3" t="s">
        <v>1</v>
      </c>
      <c r="Z313" s="4" t="str">
        <f t="shared" si="126"/>
        <v>&gt;=0</v>
      </c>
      <c r="AA313" s="3" t="s">
        <v>0</v>
      </c>
      <c r="AB313" s="3" t="s">
        <v>6</v>
      </c>
      <c r="AD313" s="15" t="str">
        <f t="shared" ca="1" si="127"/>
        <v>Requirement: E6 answer of "Yes"</v>
      </c>
    </row>
    <row r="314" spans="1:30" ht="18.75" customHeight="1" x14ac:dyDescent="0.25">
      <c r="A314" s="22"/>
      <c r="B314" s="21">
        <f t="shared" si="129"/>
        <v>2034</v>
      </c>
      <c r="C314" s="20" t="str">
        <f t="shared" si="130"/>
        <v>($/kW-yr.)</v>
      </c>
      <c r="D314" s="18"/>
      <c r="E314" s="19"/>
      <c r="F314" s="32"/>
      <c r="G314" s="32"/>
      <c r="H314" s="17"/>
      <c r="M314" s="16"/>
      <c r="O314" s="1" t="s">
        <v>3</v>
      </c>
      <c r="Q314" s="6" t="str">
        <f t="shared" ca="1" si="121"/>
        <v>E314</v>
      </c>
      <c r="R314" s="3" t="str">
        <f t="shared" si="122"/>
        <v>3d</v>
      </c>
      <c r="S314" s="6" t="str">
        <f t="shared" ca="1" si="123"/>
        <v>3c. DR Additional Pricing</v>
      </c>
      <c r="T314" s="3" t="s">
        <v>2</v>
      </c>
      <c r="U314" s="3" t="str">
        <f t="shared" si="128"/>
        <v>winter_capacity_FOM_2034</v>
      </c>
      <c r="V314" s="3">
        <v>1</v>
      </c>
      <c r="W314" s="5" t="str">
        <f t="shared" ca="1" si="125"/>
        <v>3d_E314_winter_capacity_FOM_2034_1</v>
      </c>
      <c r="X314" s="3" t="s">
        <v>1</v>
      </c>
      <c r="Z314" s="4" t="str">
        <f t="shared" si="126"/>
        <v>&gt;=0</v>
      </c>
      <c r="AA314" s="3" t="s">
        <v>0</v>
      </c>
      <c r="AB314" s="3" t="s">
        <v>6</v>
      </c>
      <c r="AD314" s="15" t="str">
        <f t="shared" ca="1" si="127"/>
        <v>Requirement: E6 answer of "Yes"</v>
      </c>
    </row>
    <row r="315" spans="1:30" ht="18.75" customHeight="1" x14ac:dyDescent="0.25">
      <c r="A315" s="22"/>
      <c r="B315" s="21">
        <f t="shared" si="129"/>
        <v>2035</v>
      </c>
      <c r="C315" s="20" t="str">
        <f t="shared" si="130"/>
        <v>($/kW-yr.)</v>
      </c>
      <c r="D315" s="18"/>
      <c r="E315" s="19"/>
      <c r="F315" s="32"/>
      <c r="G315" s="32"/>
      <c r="H315" s="17"/>
      <c r="M315" s="16"/>
      <c r="O315" s="1" t="s">
        <v>3</v>
      </c>
      <c r="Q315" s="6" t="str">
        <f t="shared" ca="1" si="121"/>
        <v>E315</v>
      </c>
      <c r="R315" s="3" t="str">
        <f t="shared" si="122"/>
        <v>3d</v>
      </c>
      <c r="S315" s="6" t="str">
        <f t="shared" ca="1" si="123"/>
        <v>3c. DR Additional Pricing</v>
      </c>
      <c r="T315" s="3" t="s">
        <v>2</v>
      </c>
      <c r="U315" s="3" t="str">
        <f t="shared" si="128"/>
        <v>winter_capacity_FOM_2035</v>
      </c>
      <c r="V315" s="3">
        <v>1</v>
      </c>
      <c r="W315" s="5" t="str">
        <f t="shared" ca="1" si="125"/>
        <v>3d_E315_winter_capacity_FOM_2035_1</v>
      </c>
      <c r="X315" s="3" t="s">
        <v>1</v>
      </c>
      <c r="Z315" s="4" t="str">
        <f t="shared" si="126"/>
        <v>&gt;=0</v>
      </c>
      <c r="AA315" s="3" t="s">
        <v>0</v>
      </c>
      <c r="AB315" s="3" t="s">
        <v>6</v>
      </c>
      <c r="AD315" s="15" t="str">
        <f t="shared" ca="1" si="127"/>
        <v>Requirement: E6 answer of "Yes"</v>
      </c>
    </row>
    <row r="316" spans="1:30" ht="18.75" customHeight="1" x14ac:dyDescent="0.25">
      <c r="A316" s="22"/>
      <c r="B316" s="21">
        <f t="shared" si="129"/>
        <v>2036</v>
      </c>
      <c r="C316" s="20" t="str">
        <f t="shared" si="130"/>
        <v>($/kW-yr.)</v>
      </c>
      <c r="D316" s="18"/>
      <c r="E316" s="19"/>
      <c r="F316" s="32"/>
      <c r="G316" s="32"/>
      <c r="H316" s="17"/>
      <c r="M316" s="16"/>
      <c r="O316" s="1" t="s">
        <v>3</v>
      </c>
      <c r="Q316" s="6" t="str">
        <f t="shared" ca="1" si="121"/>
        <v>E316</v>
      </c>
      <c r="R316" s="3" t="str">
        <f t="shared" si="122"/>
        <v>3d</v>
      </c>
      <c r="S316" s="6" t="str">
        <f t="shared" ca="1" si="123"/>
        <v>3c. DR Additional Pricing</v>
      </c>
      <c r="T316" s="3" t="s">
        <v>2</v>
      </c>
      <c r="U316" s="3" t="str">
        <f t="shared" si="128"/>
        <v>winter_capacity_FOM_2036</v>
      </c>
      <c r="V316" s="3">
        <v>1</v>
      </c>
      <c r="W316" s="5" t="str">
        <f t="shared" ca="1" si="125"/>
        <v>3d_E316_winter_capacity_FOM_2036_1</v>
      </c>
      <c r="X316" s="3" t="s">
        <v>1</v>
      </c>
      <c r="Z316" s="4" t="str">
        <f t="shared" si="126"/>
        <v>&gt;=0</v>
      </c>
      <c r="AA316" s="3" t="s">
        <v>0</v>
      </c>
      <c r="AB316" s="3" t="s">
        <v>6</v>
      </c>
      <c r="AD316" s="15" t="str">
        <f t="shared" ca="1" si="127"/>
        <v>Requirement: E6 answer of "Yes"</v>
      </c>
    </row>
    <row r="317" spans="1:30" ht="18.75" customHeight="1" x14ac:dyDescent="0.25">
      <c r="A317" s="22"/>
      <c r="B317" s="21">
        <f t="shared" si="129"/>
        <v>2037</v>
      </c>
      <c r="C317" s="20" t="str">
        <f t="shared" si="130"/>
        <v>($/kW-yr.)</v>
      </c>
      <c r="D317" s="18"/>
      <c r="E317" s="19"/>
      <c r="F317" s="32"/>
      <c r="G317" s="32"/>
      <c r="H317" s="17"/>
      <c r="M317" s="16"/>
      <c r="O317" s="1" t="s">
        <v>3</v>
      </c>
      <c r="Q317" s="6" t="str">
        <f t="shared" ca="1" si="121"/>
        <v>E317</v>
      </c>
      <c r="R317" s="3" t="str">
        <f t="shared" si="122"/>
        <v>3d</v>
      </c>
      <c r="S317" s="6" t="str">
        <f t="shared" ca="1" si="123"/>
        <v>3c. DR Additional Pricing</v>
      </c>
      <c r="T317" s="3" t="s">
        <v>2</v>
      </c>
      <c r="U317" s="3" t="str">
        <f t="shared" si="128"/>
        <v>winter_capacity_FOM_2037</v>
      </c>
      <c r="V317" s="3">
        <v>1</v>
      </c>
      <c r="W317" s="5" t="str">
        <f t="shared" ca="1" si="125"/>
        <v>3d_E317_winter_capacity_FOM_2037_1</v>
      </c>
      <c r="X317" s="3" t="s">
        <v>1</v>
      </c>
      <c r="Z317" s="4" t="str">
        <f t="shared" si="126"/>
        <v>&gt;=0</v>
      </c>
      <c r="AA317" s="3" t="s">
        <v>0</v>
      </c>
      <c r="AB317" s="3" t="s">
        <v>6</v>
      </c>
      <c r="AD317" s="15" t="str">
        <f t="shared" ca="1" si="127"/>
        <v>Requirement: E6 answer of "Yes"</v>
      </c>
    </row>
    <row r="318" spans="1:30" ht="18.75" customHeight="1" thickBot="1" x14ac:dyDescent="0.3">
      <c r="A318" s="22"/>
      <c r="B318" s="21"/>
      <c r="C318" s="18"/>
      <c r="D318" s="18"/>
      <c r="E318" s="32"/>
      <c r="F318" s="32"/>
      <c r="G318" s="32"/>
      <c r="H318" s="17"/>
      <c r="Q318" s="6"/>
      <c r="S318" s="6"/>
      <c r="V318" s="23"/>
      <c r="W318" s="5"/>
      <c r="X318" s="3"/>
    </row>
    <row r="319" spans="1:30" ht="19.5" customHeight="1" thickBot="1" x14ac:dyDescent="0.35">
      <c r="A319" s="141" t="s">
        <v>13</v>
      </c>
      <c r="B319" s="141"/>
      <c r="C319" s="142"/>
      <c r="D319" s="142"/>
      <c r="E319" s="142"/>
      <c r="F319" s="142"/>
      <c r="G319" s="142"/>
      <c r="H319" s="31"/>
      <c r="P319" s="30"/>
    </row>
    <row r="320" spans="1:30" ht="18" customHeight="1" x14ac:dyDescent="0.25">
      <c r="A320" s="138" t="s">
        <v>12</v>
      </c>
      <c r="B320" s="139"/>
      <c r="C320" s="140"/>
      <c r="D320" s="140"/>
      <c r="E320" s="140"/>
      <c r="F320" s="140"/>
      <c r="G320" s="140"/>
      <c r="H320" s="17"/>
      <c r="P320" s="30"/>
    </row>
    <row r="321" spans="1:30" ht="18" customHeight="1" x14ac:dyDescent="0.25">
      <c r="A321" s="112"/>
      <c r="B321" s="102"/>
      <c r="C321" s="102"/>
      <c r="D321" s="102"/>
      <c r="E321" s="102"/>
      <c r="F321" s="102"/>
      <c r="G321" s="102"/>
      <c r="H321" s="17"/>
      <c r="O321" s="1" t="s">
        <v>3</v>
      </c>
    </row>
    <row r="322" spans="1:30" ht="18" customHeight="1" x14ac:dyDescent="0.25">
      <c r="A322" s="29"/>
      <c r="B322" s="28"/>
      <c r="C322" s="18"/>
      <c r="D322" s="18"/>
      <c r="E322" s="18"/>
      <c r="F322" s="18"/>
      <c r="G322" s="18"/>
      <c r="H322" s="17"/>
    </row>
    <row r="323" spans="1:30" ht="18" customHeight="1" x14ac:dyDescent="0.3">
      <c r="A323" s="27"/>
      <c r="B323" s="26" t="s">
        <v>11</v>
      </c>
      <c r="C323" s="25" t="s">
        <v>10</v>
      </c>
      <c r="D323" s="18"/>
      <c r="E323" s="24" t="s">
        <v>9</v>
      </c>
      <c r="F323" s="24" t="s">
        <v>8</v>
      </c>
      <c r="G323" s="18"/>
      <c r="H323" s="17"/>
      <c r="M323" s="16"/>
      <c r="O323" s="7"/>
      <c r="Q323" s="6"/>
      <c r="S323" s="6"/>
      <c r="U323" s="23"/>
      <c r="W323" s="5"/>
      <c r="X323" s="3"/>
    </row>
    <row r="324" spans="1:30" ht="18" customHeight="1" x14ac:dyDescent="0.25">
      <c r="A324" s="22"/>
      <c r="B324" s="21">
        <v>2023</v>
      </c>
      <c r="C324" s="20" t="s">
        <v>7</v>
      </c>
      <c r="D324" s="18"/>
      <c r="E324" s="19"/>
      <c r="F324" s="19"/>
      <c r="G324" s="18"/>
      <c r="H324" s="17"/>
      <c r="M324" s="16"/>
      <c r="O324" s="1" t="s">
        <v>3</v>
      </c>
      <c r="Q324" s="6" t="str">
        <f t="shared" ref="Q324:Q338" ca="1" si="131">SUBSTITUTE(CELL("address",E324),"$","")</f>
        <v>E324</v>
      </c>
      <c r="R324" s="3" t="str">
        <f t="shared" ref="R324:R344" si="132">$R$6</f>
        <v>3d</v>
      </c>
      <c r="S324" s="6" t="str">
        <f t="shared" ref="S324:S344" ca="1" si="133">MID(CELL("filename",R324),FIND("]",CELL("filename",R324))+1,256)</f>
        <v>3c. DR Additional Pricing</v>
      </c>
      <c r="T324" s="3" t="s">
        <v>2</v>
      </c>
      <c r="U324" s="3" t="str">
        <f t="shared" ref="U324:U329" si="134">"Winter_Incremt_&lt;10min_capacity_$/kW_event_"&amp;B324</f>
        <v>Winter_Incremt_&lt;10min_capacity_$/kW_event_2023</v>
      </c>
      <c r="V324" s="3">
        <v>1</v>
      </c>
      <c r="W324" s="5" t="str">
        <f t="shared" ref="W324:W344" ca="1" si="135">R324&amp;"_"&amp;Q324&amp;"_"&amp;U324&amp;"_"&amp;V324</f>
        <v>3d_E324_Winter_Incremt_&lt;10min_capacity_$/kW_event_2023_1</v>
      </c>
      <c r="X324" s="3" t="s">
        <v>1</v>
      </c>
      <c r="Z324" s="4" t="str">
        <f t="shared" ref="Z324:Z344" si="136">"&gt;=0"</f>
        <v>&gt;=0</v>
      </c>
      <c r="AA324" s="3" t="s">
        <v>0</v>
      </c>
      <c r="AB324" s="3" t="s">
        <v>6</v>
      </c>
      <c r="AD324" s="15" t="str">
        <f t="shared" ref="AD324:AD334" ca="1" si="137">"Requirement: "&amp;$Q$6&amp;" answer of ""Yes"""</f>
        <v>Requirement: E6 answer of "Yes"</v>
      </c>
    </row>
    <row r="325" spans="1:30" ht="18" customHeight="1" x14ac:dyDescent="0.25">
      <c r="A325" s="22"/>
      <c r="B325" s="21">
        <v>2024</v>
      </c>
      <c r="C325" s="20" t="s">
        <v>7</v>
      </c>
      <c r="D325" s="18"/>
      <c r="E325" s="19"/>
      <c r="F325" s="19"/>
      <c r="G325" s="18"/>
      <c r="H325" s="17"/>
      <c r="M325" s="16"/>
      <c r="O325" s="1" t="s">
        <v>3</v>
      </c>
      <c r="Q325" s="6" t="str">
        <f t="shared" ca="1" si="131"/>
        <v>E325</v>
      </c>
      <c r="R325" s="3" t="str">
        <f t="shared" si="132"/>
        <v>3d</v>
      </c>
      <c r="S325" s="6" t="str">
        <f t="shared" ca="1" si="133"/>
        <v>3c. DR Additional Pricing</v>
      </c>
      <c r="T325" s="3" t="s">
        <v>2</v>
      </c>
      <c r="U325" s="3" t="str">
        <f t="shared" si="134"/>
        <v>Winter_Incremt_&lt;10min_capacity_$/kW_event_2024</v>
      </c>
      <c r="V325" s="3">
        <v>1</v>
      </c>
      <c r="W325" s="5" t="str">
        <f t="shared" ca="1" si="135"/>
        <v>3d_E325_Winter_Incremt_&lt;10min_capacity_$/kW_event_2024_1</v>
      </c>
      <c r="X325" s="3" t="s">
        <v>1</v>
      </c>
      <c r="Z325" s="4" t="str">
        <f t="shared" si="136"/>
        <v>&gt;=0</v>
      </c>
      <c r="AA325" s="3" t="s">
        <v>0</v>
      </c>
      <c r="AB325" s="3" t="s">
        <v>6</v>
      </c>
      <c r="AD325" s="15" t="str">
        <f t="shared" ca="1" si="137"/>
        <v>Requirement: E6 answer of "Yes"</v>
      </c>
    </row>
    <row r="326" spans="1:30" ht="18" customHeight="1" x14ac:dyDescent="0.25">
      <c r="A326" s="22"/>
      <c r="B326" s="21">
        <v>2025</v>
      </c>
      <c r="C326" s="20" t="s">
        <v>7</v>
      </c>
      <c r="D326" s="18"/>
      <c r="E326" s="19"/>
      <c r="F326" s="19"/>
      <c r="G326" s="18"/>
      <c r="H326" s="17"/>
      <c r="M326" s="16"/>
      <c r="O326" s="1" t="s">
        <v>3</v>
      </c>
      <c r="Q326" s="6" t="str">
        <f t="shared" ca="1" si="131"/>
        <v>E326</v>
      </c>
      <c r="R326" s="3" t="str">
        <f t="shared" si="132"/>
        <v>3d</v>
      </c>
      <c r="S326" s="6" t="str">
        <f t="shared" ca="1" si="133"/>
        <v>3c. DR Additional Pricing</v>
      </c>
      <c r="T326" s="3" t="s">
        <v>2</v>
      </c>
      <c r="U326" s="3" t="str">
        <f t="shared" si="134"/>
        <v>Winter_Incremt_&lt;10min_capacity_$/kW_event_2025</v>
      </c>
      <c r="V326" s="3">
        <v>1</v>
      </c>
      <c r="W326" s="5" t="str">
        <f t="shared" ca="1" si="135"/>
        <v>3d_E326_Winter_Incremt_&lt;10min_capacity_$/kW_event_2025_1</v>
      </c>
      <c r="X326" s="3" t="s">
        <v>1</v>
      </c>
      <c r="Z326" s="4" t="str">
        <f t="shared" si="136"/>
        <v>&gt;=0</v>
      </c>
      <c r="AA326" s="3" t="s">
        <v>0</v>
      </c>
      <c r="AB326" s="3" t="s">
        <v>6</v>
      </c>
      <c r="AD326" s="15" t="str">
        <f t="shared" ca="1" si="137"/>
        <v>Requirement: E6 answer of "Yes"</v>
      </c>
    </row>
    <row r="327" spans="1:30" ht="18" customHeight="1" x14ac:dyDescent="0.25">
      <c r="A327" s="22"/>
      <c r="B327" s="21">
        <v>2026</v>
      </c>
      <c r="C327" s="20" t="s">
        <v>7</v>
      </c>
      <c r="D327" s="18"/>
      <c r="E327" s="19"/>
      <c r="F327" s="19"/>
      <c r="G327" s="18"/>
      <c r="H327" s="17"/>
      <c r="M327" s="16"/>
      <c r="O327" s="1" t="s">
        <v>3</v>
      </c>
      <c r="Q327" s="6" t="str">
        <f t="shared" ca="1" si="131"/>
        <v>E327</v>
      </c>
      <c r="R327" s="3" t="str">
        <f t="shared" si="132"/>
        <v>3d</v>
      </c>
      <c r="S327" s="6" t="str">
        <f t="shared" ca="1" si="133"/>
        <v>3c. DR Additional Pricing</v>
      </c>
      <c r="T327" s="3" t="s">
        <v>2</v>
      </c>
      <c r="U327" s="3" t="str">
        <f t="shared" si="134"/>
        <v>Winter_Incremt_&lt;10min_capacity_$/kW_event_2026</v>
      </c>
      <c r="V327" s="3">
        <v>1</v>
      </c>
      <c r="W327" s="5" t="str">
        <f t="shared" ca="1" si="135"/>
        <v>3d_E327_Winter_Incremt_&lt;10min_capacity_$/kW_event_2026_1</v>
      </c>
      <c r="X327" s="3" t="s">
        <v>1</v>
      </c>
      <c r="Z327" s="4" t="str">
        <f t="shared" si="136"/>
        <v>&gt;=0</v>
      </c>
      <c r="AA327" s="3" t="s">
        <v>0</v>
      </c>
      <c r="AB327" s="3" t="s">
        <v>6</v>
      </c>
      <c r="AD327" s="15" t="str">
        <f t="shared" ca="1" si="137"/>
        <v>Requirement: E6 answer of "Yes"</v>
      </c>
    </row>
    <row r="328" spans="1:30" ht="18" customHeight="1" x14ac:dyDescent="0.25">
      <c r="A328" s="22"/>
      <c r="B328" s="21">
        <v>2027</v>
      </c>
      <c r="C328" s="20" t="s">
        <v>7</v>
      </c>
      <c r="D328" s="18"/>
      <c r="E328" s="19"/>
      <c r="F328" s="19"/>
      <c r="G328" s="18"/>
      <c r="H328" s="17"/>
      <c r="M328" s="16"/>
      <c r="O328" s="1" t="s">
        <v>3</v>
      </c>
      <c r="Q328" s="6" t="str">
        <f t="shared" ca="1" si="131"/>
        <v>E328</v>
      </c>
      <c r="R328" s="3" t="str">
        <f t="shared" si="132"/>
        <v>3d</v>
      </c>
      <c r="S328" s="6" t="str">
        <f t="shared" ca="1" si="133"/>
        <v>3c. DR Additional Pricing</v>
      </c>
      <c r="T328" s="3" t="s">
        <v>2</v>
      </c>
      <c r="U328" s="3" t="str">
        <f t="shared" si="134"/>
        <v>Winter_Incremt_&lt;10min_capacity_$/kW_event_2027</v>
      </c>
      <c r="V328" s="3">
        <v>1</v>
      </c>
      <c r="W328" s="5" t="str">
        <f t="shared" ca="1" si="135"/>
        <v>3d_E328_Winter_Incremt_&lt;10min_capacity_$/kW_event_2027_1</v>
      </c>
      <c r="X328" s="3" t="s">
        <v>1</v>
      </c>
      <c r="Z328" s="4" t="str">
        <f t="shared" si="136"/>
        <v>&gt;=0</v>
      </c>
      <c r="AA328" s="3" t="s">
        <v>0</v>
      </c>
      <c r="AB328" s="3" t="s">
        <v>6</v>
      </c>
      <c r="AD328" s="15" t="str">
        <f t="shared" ca="1" si="137"/>
        <v>Requirement: E6 answer of "Yes"</v>
      </c>
    </row>
    <row r="329" spans="1:30" ht="18" customHeight="1" x14ac:dyDescent="0.25">
      <c r="A329" s="22"/>
      <c r="B329" s="21">
        <v>2028</v>
      </c>
      <c r="C329" s="20" t="s">
        <v>7</v>
      </c>
      <c r="D329" s="18"/>
      <c r="E329" s="19"/>
      <c r="F329" s="19"/>
      <c r="G329" s="18"/>
      <c r="H329" s="17"/>
      <c r="M329" s="16"/>
      <c r="O329" s="1" t="s">
        <v>3</v>
      </c>
      <c r="Q329" s="6" t="str">
        <f t="shared" ca="1" si="131"/>
        <v>E329</v>
      </c>
      <c r="R329" s="3" t="str">
        <f t="shared" si="132"/>
        <v>3d</v>
      </c>
      <c r="S329" s="6" t="str">
        <f t="shared" ca="1" si="133"/>
        <v>3c. DR Additional Pricing</v>
      </c>
      <c r="T329" s="3" t="s">
        <v>2</v>
      </c>
      <c r="U329" s="3" t="str">
        <f t="shared" si="134"/>
        <v>Winter_Incremt_&lt;10min_capacity_$/kW_event_2028</v>
      </c>
      <c r="V329" s="3">
        <v>1</v>
      </c>
      <c r="W329" s="5" t="str">
        <f t="shared" ca="1" si="135"/>
        <v>3d_E329_Winter_Incremt_&lt;10min_capacity_$/kW_event_2028_1</v>
      </c>
      <c r="X329" s="3" t="s">
        <v>1</v>
      </c>
      <c r="Z329" s="4" t="str">
        <f t="shared" si="136"/>
        <v>&gt;=0</v>
      </c>
      <c r="AA329" s="3" t="s">
        <v>0</v>
      </c>
      <c r="AB329" s="3" t="s">
        <v>6</v>
      </c>
      <c r="AD329" s="15" t="str">
        <f t="shared" ca="1" si="137"/>
        <v>Requirement: E6 answer of "Yes"</v>
      </c>
    </row>
    <row r="330" spans="1:30" ht="18.75" customHeight="1" x14ac:dyDescent="0.25">
      <c r="A330" s="22"/>
      <c r="B330" s="21">
        <f>B329+1</f>
        <v>2029</v>
      </c>
      <c r="C330" s="20" t="str">
        <f>C329</f>
        <v>($/kW-month)</v>
      </c>
      <c r="D330" s="18"/>
      <c r="E330" s="19"/>
      <c r="F330" s="19"/>
      <c r="G330" s="32"/>
      <c r="H330" s="17"/>
      <c r="M330" s="16"/>
      <c r="O330" s="7" t="s">
        <v>3</v>
      </c>
      <c r="Q330" s="6" t="str">
        <f t="shared" ca="1" si="131"/>
        <v>E330</v>
      </c>
      <c r="R330" s="3" t="str">
        <f t="shared" si="132"/>
        <v>3d</v>
      </c>
      <c r="S330" s="6" t="str">
        <f t="shared" ca="1" si="133"/>
        <v>3c. DR Additional Pricing</v>
      </c>
      <c r="T330" s="3" t="s">
        <v>2</v>
      </c>
      <c r="U330" s="3" t="str">
        <f t="shared" ref="U330:U338" si="138">"winter_"&amp;B330&amp;"_day_capacity"</f>
        <v>winter_2029_day_capacity</v>
      </c>
      <c r="V330" s="3">
        <v>1</v>
      </c>
      <c r="W330" s="5" t="str">
        <f t="shared" ca="1" si="135"/>
        <v>3d_E330_winter_2029_day_capacity_1</v>
      </c>
      <c r="X330" s="3" t="s">
        <v>1</v>
      </c>
      <c r="Z330" s="4" t="str">
        <f t="shared" si="136"/>
        <v>&gt;=0</v>
      </c>
      <c r="AA330" s="3" t="s">
        <v>0</v>
      </c>
      <c r="AB330" s="3" t="s">
        <v>0</v>
      </c>
      <c r="AD330" s="15" t="str">
        <f t="shared" ca="1" si="137"/>
        <v>Requirement: E6 answer of "Yes"</v>
      </c>
    </row>
    <row r="331" spans="1:30" ht="18.75" customHeight="1" x14ac:dyDescent="0.25">
      <c r="A331" s="22"/>
      <c r="B331" s="21">
        <f t="shared" ref="B331:B338" si="139">B330+1</f>
        <v>2030</v>
      </c>
      <c r="C331" s="20" t="str">
        <f t="shared" ref="C331:C338" si="140">C330</f>
        <v>($/kW-month)</v>
      </c>
      <c r="D331" s="18"/>
      <c r="E331" s="19"/>
      <c r="F331" s="19"/>
      <c r="G331" s="32"/>
      <c r="H331" s="17"/>
      <c r="O331" s="7" t="s">
        <v>3</v>
      </c>
      <c r="Q331" s="6" t="str">
        <f t="shared" ca="1" si="131"/>
        <v>E331</v>
      </c>
      <c r="R331" s="3" t="str">
        <f t="shared" si="132"/>
        <v>3d</v>
      </c>
      <c r="S331" s="6" t="str">
        <f t="shared" ca="1" si="133"/>
        <v>3c. DR Additional Pricing</v>
      </c>
      <c r="T331" s="3" t="s">
        <v>2</v>
      </c>
      <c r="U331" s="3" t="str">
        <f t="shared" si="138"/>
        <v>winter_2030_day_capacity</v>
      </c>
      <c r="V331" s="3">
        <v>1</v>
      </c>
      <c r="W331" s="5" t="str">
        <f t="shared" ca="1" si="135"/>
        <v>3d_E331_winter_2030_day_capacity_1</v>
      </c>
      <c r="X331" s="3" t="s">
        <v>1</v>
      </c>
      <c r="Z331" s="4" t="str">
        <f t="shared" si="136"/>
        <v>&gt;=0</v>
      </c>
      <c r="AA331" s="3" t="s">
        <v>0</v>
      </c>
      <c r="AB331" s="3" t="s">
        <v>0</v>
      </c>
      <c r="AD331" s="15" t="str">
        <f t="shared" ca="1" si="137"/>
        <v>Requirement: E6 answer of "Yes"</v>
      </c>
    </row>
    <row r="332" spans="1:30" ht="18.75" customHeight="1" x14ac:dyDescent="0.25">
      <c r="A332" s="22"/>
      <c r="B332" s="21">
        <f t="shared" si="139"/>
        <v>2031</v>
      </c>
      <c r="C332" s="20" t="str">
        <f t="shared" si="140"/>
        <v>($/kW-month)</v>
      </c>
      <c r="D332" s="18"/>
      <c r="E332" s="19"/>
      <c r="F332" s="19"/>
      <c r="G332" s="32"/>
      <c r="H332" s="17"/>
      <c r="O332" s="7" t="s">
        <v>3</v>
      </c>
      <c r="Q332" s="6" t="str">
        <f t="shared" ca="1" si="131"/>
        <v>E332</v>
      </c>
      <c r="R332" s="3" t="str">
        <f t="shared" si="132"/>
        <v>3d</v>
      </c>
      <c r="S332" s="6" t="str">
        <f t="shared" ca="1" si="133"/>
        <v>3c. DR Additional Pricing</v>
      </c>
      <c r="T332" s="3" t="s">
        <v>2</v>
      </c>
      <c r="U332" s="3" t="str">
        <f t="shared" si="138"/>
        <v>winter_2031_day_capacity</v>
      </c>
      <c r="V332" s="3">
        <v>1</v>
      </c>
      <c r="W332" s="5" t="str">
        <f t="shared" ca="1" si="135"/>
        <v>3d_E332_winter_2031_day_capacity_1</v>
      </c>
      <c r="X332" s="3" t="s">
        <v>1</v>
      </c>
      <c r="Z332" s="4" t="str">
        <f t="shared" si="136"/>
        <v>&gt;=0</v>
      </c>
      <c r="AA332" s="3" t="s">
        <v>0</v>
      </c>
      <c r="AB332" s="3" t="s">
        <v>0</v>
      </c>
      <c r="AD332" s="15" t="str">
        <f t="shared" ca="1" si="137"/>
        <v>Requirement: E6 answer of "Yes"</v>
      </c>
    </row>
    <row r="333" spans="1:30" ht="18.75" customHeight="1" x14ac:dyDescent="0.25">
      <c r="A333" s="22"/>
      <c r="B333" s="21">
        <f t="shared" si="139"/>
        <v>2032</v>
      </c>
      <c r="C333" s="20" t="str">
        <f t="shared" si="140"/>
        <v>($/kW-month)</v>
      </c>
      <c r="D333" s="18"/>
      <c r="E333" s="19"/>
      <c r="F333" s="19"/>
      <c r="G333" s="32"/>
      <c r="H333" s="17"/>
      <c r="O333" s="7" t="s">
        <v>3</v>
      </c>
      <c r="Q333" s="6" t="str">
        <f t="shared" ca="1" si="131"/>
        <v>E333</v>
      </c>
      <c r="R333" s="3" t="str">
        <f t="shared" si="132"/>
        <v>3d</v>
      </c>
      <c r="S333" s="6" t="str">
        <f t="shared" ca="1" si="133"/>
        <v>3c. DR Additional Pricing</v>
      </c>
      <c r="T333" s="3" t="s">
        <v>2</v>
      </c>
      <c r="U333" s="3" t="str">
        <f t="shared" si="138"/>
        <v>winter_2032_day_capacity</v>
      </c>
      <c r="V333" s="3">
        <v>1</v>
      </c>
      <c r="W333" s="5" t="str">
        <f t="shared" ca="1" si="135"/>
        <v>3d_E333_winter_2032_day_capacity_1</v>
      </c>
      <c r="X333" s="3" t="s">
        <v>1</v>
      </c>
      <c r="Z333" s="4" t="str">
        <f t="shared" si="136"/>
        <v>&gt;=0</v>
      </c>
      <c r="AA333" s="3" t="s">
        <v>0</v>
      </c>
      <c r="AB333" s="3" t="s">
        <v>0</v>
      </c>
      <c r="AD333" s="15" t="str">
        <f t="shared" ca="1" si="137"/>
        <v>Requirement: E6 answer of "Yes"</v>
      </c>
    </row>
    <row r="334" spans="1:30" ht="18.75" customHeight="1" x14ac:dyDescent="0.25">
      <c r="A334" s="22"/>
      <c r="B334" s="21">
        <f t="shared" si="139"/>
        <v>2033</v>
      </c>
      <c r="C334" s="20" t="str">
        <f t="shared" si="140"/>
        <v>($/kW-month)</v>
      </c>
      <c r="D334" s="18"/>
      <c r="E334" s="19"/>
      <c r="F334" s="19"/>
      <c r="G334" s="32"/>
      <c r="H334" s="17"/>
      <c r="O334" s="7" t="s">
        <v>3</v>
      </c>
      <c r="Q334" s="6" t="str">
        <f t="shared" ca="1" si="131"/>
        <v>E334</v>
      </c>
      <c r="R334" s="3" t="str">
        <f t="shared" si="132"/>
        <v>3d</v>
      </c>
      <c r="S334" s="6" t="str">
        <f t="shared" ca="1" si="133"/>
        <v>3c. DR Additional Pricing</v>
      </c>
      <c r="T334" s="3" t="s">
        <v>2</v>
      </c>
      <c r="U334" s="3" t="str">
        <f t="shared" si="138"/>
        <v>winter_2033_day_capacity</v>
      </c>
      <c r="V334" s="3">
        <v>1</v>
      </c>
      <c r="W334" s="5" t="str">
        <f t="shared" ca="1" si="135"/>
        <v>3d_E334_winter_2033_day_capacity_1</v>
      </c>
      <c r="X334" s="3" t="s">
        <v>1</v>
      </c>
      <c r="Z334" s="4" t="str">
        <f t="shared" si="136"/>
        <v>&gt;=0</v>
      </c>
      <c r="AA334" s="3" t="s">
        <v>0</v>
      </c>
      <c r="AB334" s="3" t="s">
        <v>0</v>
      </c>
      <c r="AD334" s="15" t="str">
        <f t="shared" ca="1" si="137"/>
        <v>Requirement: E6 answer of "Yes"</v>
      </c>
    </row>
    <row r="335" spans="1:30" ht="18.75" customHeight="1" x14ac:dyDescent="0.25">
      <c r="A335" s="22"/>
      <c r="B335" s="21">
        <f t="shared" si="139"/>
        <v>2034</v>
      </c>
      <c r="C335" s="20" t="str">
        <f t="shared" si="140"/>
        <v>($/kW-month)</v>
      </c>
      <c r="D335" s="18"/>
      <c r="E335" s="19"/>
      <c r="F335" s="19"/>
      <c r="G335" s="32"/>
      <c r="H335" s="17"/>
      <c r="M335" s="16"/>
      <c r="O335" s="7" t="s">
        <v>3</v>
      </c>
      <c r="Q335" s="6" t="str">
        <f t="shared" ca="1" si="131"/>
        <v>E335</v>
      </c>
      <c r="R335" s="3" t="str">
        <f t="shared" si="132"/>
        <v>3d</v>
      </c>
      <c r="S335" s="6" t="str">
        <f t="shared" ca="1" si="133"/>
        <v>3c. DR Additional Pricing</v>
      </c>
      <c r="T335" s="3" t="s">
        <v>2</v>
      </c>
      <c r="U335" s="3" t="str">
        <f t="shared" si="138"/>
        <v>winter_2034_day_capacity</v>
      </c>
      <c r="V335" s="3">
        <v>1</v>
      </c>
      <c r="W335" s="5" t="str">
        <f t="shared" ca="1" si="135"/>
        <v>3d_E335_winter_2034_day_capacity_1</v>
      </c>
      <c r="X335" s="3" t="s">
        <v>1</v>
      </c>
      <c r="Z335" s="4" t="str">
        <f t="shared" si="136"/>
        <v>&gt;=0</v>
      </c>
      <c r="AA335" s="3" t="s">
        <v>0</v>
      </c>
      <c r="AB335" s="3" t="s">
        <v>0</v>
      </c>
    </row>
    <row r="336" spans="1:30" ht="18.75" customHeight="1" x14ac:dyDescent="0.25">
      <c r="A336" s="22"/>
      <c r="B336" s="21">
        <f t="shared" si="139"/>
        <v>2035</v>
      </c>
      <c r="C336" s="20" t="str">
        <f t="shared" si="140"/>
        <v>($/kW-month)</v>
      </c>
      <c r="D336" s="18"/>
      <c r="E336" s="19"/>
      <c r="F336" s="19"/>
      <c r="G336" s="32"/>
      <c r="H336" s="17"/>
      <c r="O336" s="7" t="s">
        <v>3</v>
      </c>
      <c r="Q336" s="6" t="str">
        <f t="shared" ca="1" si="131"/>
        <v>E336</v>
      </c>
      <c r="R336" s="3" t="str">
        <f t="shared" si="132"/>
        <v>3d</v>
      </c>
      <c r="S336" s="6" t="str">
        <f t="shared" ca="1" si="133"/>
        <v>3c. DR Additional Pricing</v>
      </c>
      <c r="T336" s="3" t="s">
        <v>2</v>
      </c>
      <c r="U336" s="3" t="str">
        <f t="shared" si="138"/>
        <v>winter_2035_day_capacity</v>
      </c>
      <c r="V336" s="3">
        <v>1</v>
      </c>
      <c r="W336" s="5" t="str">
        <f t="shared" ca="1" si="135"/>
        <v>3d_E336_winter_2035_day_capacity_1</v>
      </c>
      <c r="X336" s="3" t="s">
        <v>1</v>
      </c>
      <c r="Z336" s="4" t="str">
        <f t="shared" si="136"/>
        <v>&gt;=0</v>
      </c>
      <c r="AA336" s="3" t="s">
        <v>0</v>
      </c>
      <c r="AB336" s="3" t="s">
        <v>0</v>
      </c>
      <c r="AD336" s="15" t="str">
        <f ca="1">"Requirement: "&amp;$Q$6&amp;" answer of ""Yes"""</f>
        <v>Requirement: E6 answer of "Yes"</v>
      </c>
    </row>
    <row r="337" spans="1:65" ht="18.75" customHeight="1" x14ac:dyDescent="0.25">
      <c r="A337" s="22"/>
      <c r="B337" s="21">
        <f t="shared" si="139"/>
        <v>2036</v>
      </c>
      <c r="C337" s="20" t="str">
        <f t="shared" si="140"/>
        <v>($/kW-month)</v>
      </c>
      <c r="D337" s="18"/>
      <c r="E337" s="19"/>
      <c r="F337" s="19"/>
      <c r="G337" s="32"/>
      <c r="H337" s="17"/>
      <c r="O337" s="7" t="s">
        <v>3</v>
      </c>
      <c r="Q337" s="6" t="str">
        <f t="shared" ca="1" si="131"/>
        <v>E337</v>
      </c>
      <c r="R337" s="3" t="str">
        <f t="shared" si="132"/>
        <v>3d</v>
      </c>
      <c r="S337" s="6" t="str">
        <f t="shared" ca="1" si="133"/>
        <v>3c. DR Additional Pricing</v>
      </c>
      <c r="T337" s="3" t="s">
        <v>2</v>
      </c>
      <c r="U337" s="3" t="str">
        <f t="shared" si="138"/>
        <v>winter_2036_day_capacity</v>
      </c>
      <c r="V337" s="3">
        <v>1</v>
      </c>
      <c r="W337" s="5" t="str">
        <f t="shared" ca="1" si="135"/>
        <v>3d_E337_winter_2036_day_capacity_1</v>
      </c>
      <c r="X337" s="3" t="s">
        <v>1</v>
      </c>
      <c r="Z337" s="4" t="str">
        <f t="shared" si="136"/>
        <v>&gt;=0</v>
      </c>
      <c r="AA337" s="3" t="s">
        <v>0</v>
      </c>
      <c r="AB337" s="3" t="s">
        <v>0</v>
      </c>
      <c r="AD337" s="15" t="str">
        <f ca="1">"Requirement: "&amp;$Q$6&amp;" answer of ""Yes"""</f>
        <v>Requirement: E6 answer of "Yes"</v>
      </c>
    </row>
    <row r="338" spans="1:65" ht="18.75" customHeight="1" x14ac:dyDescent="0.25">
      <c r="A338" s="22"/>
      <c r="B338" s="21">
        <f t="shared" si="139"/>
        <v>2037</v>
      </c>
      <c r="C338" s="20" t="str">
        <f t="shared" si="140"/>
        <v>($/kW-month)</v>
      </c>
      <c r="D338" s="18"/>
      <c r="E338" s="19"/>
      <c r="F338" s="19"/>
      <c r="G338" s="32"/>
      <c r="H338" s="17"/>
      <c r="M338" s="16"/>
      <c r="O338" s="7" t="s">
        <v>3</v>
      </c>
      <c r="Q338" s="6" t="str">
        <f t="shared" ca="1" si="131"/>
        <v>E338</v>
      </c>
      <c r="R338" s="3" t="str">
        <f t="shared" si="132"/>
        <v>3d</v>
      </c>
      <c r="S338" s="6" t="str">
        <f t="shared" ca="1" si="133"/>
        <v>3c. DR Additional Pricing</v>
      </c>
      <c r="T338" s="3" t="s">
        <v>2</v>
      </c>
      <c r="U338" s="3" t="str">
        <f t="shared" si="138"/>
        <v>winter_2037_day_capacity</v>
      </c>
      <c r="V338" s="3">
        <v>1</v>
      </c>
      <c r="W338" s="5" t="str">
        <f t="shared" ca="1" si="135"/>
        <v>3d_E338_winter_2037_day_capacity_1</v>
      </c>
      <c r="X338" s="3" t="s">
        <v>1</v>
      </c>
      <c r="Z338" s="4" t="str">
        <f t="shared" si="136"/>
        <v>&gt;=0</v>
      </c>
      <c r="AA338" s="3" t="s">
        <v>0</v>
      </c>
      <c r="AB338" s="3" t="s">
        <v>0</v>
      </c>
    </row>
    <row r="339" spans="1:65" ht="18" customHeight="1" thickBot="1" x14ac:dyDescent="0.3">
      <c r="A339" s="14"/>
      <c r="B339" s="13"/>
      <c r="C339" s="12"/>
      <c r="D339" s="12"/>
      <c r="E339" s="12"/>
      <c r="F339" s="12"/>
      <c r="G339" s="12"/>
      <c r="H339" s="11"/>
      <c r="N339" s="9"/>
      <c r="O339" s="7" t="s">
        <v>3</v>
      </c>
      <c r="Q339" s="6" t="str">
        <f t="shared" ref="Q339:Q344" ca="1" si="141">SUBSTITUTE(CELL("address",F324),"$","")</f>
        <v>F324</v>
      </c>
      <c r="R339" s="3" t="str">
        <f t="shared" si="132"/>
        <v>3d</v>
      </c>
      <c r="S339" s="6" t="str">
        <f t="shared" ca="1" si="133"/>
        <v>3c. DR Additional Pricing</v>
      </c>
      <c r="T339" s="3" t="s">
        <v>2</v>
      </c>
      <c r="U339" s="3" t="str">
        <f t="shared" ref="U339:U344" si="142">"Summer_Incremt_&lt;10min_capacity_$/kW_event_"&amp;B324</f>
        <v>Summer_Incremt_&lt;10min_capacity_$/kW_event_2023</v>
      </c>
      <c r="V339" s="3">
        <v>1</v>
      </c>
      <c r="W339" s="5" t="str">
        <f t="shared" ca="1" si="135"/>
        <v>3d_F324_Summer_Incremt_&lt;10min_capacity_$/kW_event_2023_1</v>
      </c>
      <c r="X339" s="3" t="s">
        <v>1</v>
      </c>
      <c r="Z339" s="4" t="str">
        <f t="shared" si="136"/>
        <v>&gt;=0</v>
      </c>
      <c r="AA339" s="3" t="s">
        <v>0</v>
      </c>
      <c r="AB339" s="3" t="s">
        <v>0</v>
      </c>
      <c r="AC339" s="9"/>
      <c r="AD339" s="10" t="e">
        <f>"Requirement: "&amp;#REF!&amp;" answer of ""Yes"""</f>
        <v>#REF!</v>
      </c>
      <c r="AE339" s="9"/>
      <c r="AF339" s="9"/>
      <c r="AG339" s="9"/>
      <c r="AH339" s="9"/>
      <c r="AI339" s="9"/>
      <c r="AJ339" s="9" t="s">
        <v>5</v>
      </c>
      <c r="AK339" s="9" t="s">
        <v>4</v>
      </c>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8"/>
    </row>
    <row r="340" spans="1:65" x14ac:dyDescent="0.25">
      <c r="O340" s="7" t="s">
        <v>3</v>
      </c>
      <c r="Q340" s="6" t="str">
        <f t="shared" ca="1" si="141"/>
        <v>F325</v>
      </c>
      <c r="R340" s="3" t="str">
        <f t="shared" si="132"/>
        <v>3d</v>
      </c>
      <c r="S340" s="6" t="str">
        <f t="shared" ca="1" si="133"/>
        <v>3c. DR Additional Pricing</v>
      </c>
      <c r="T340" s="3" t="s">
        <v>2</v>
      </c>
      <c r="U340" s="3" t="str">
        <f t="shared" si="142"/>
        <v>Summer_Incremt_&lt;10min_capacity_$/kW_event_2024</v>
      </c>
      <c r="V340" s="3">
        <v>1</v>
      </c>
      <c r="W340" s="5" t="str">
        <f t="shared" ca="1" si="135"/>
        <v>3d_F325_Summer_Incremt_&lt;10min_capacity_$/kW_event_2024_1</v>
      </c>
      <c r="X340" s="3" t="s">
        <v>1</v>
      </c>
      <c r="Z340" s="4" t="str">
        <f t="shared" si="136"/>
        <v>&gt;=0</v>
      </c>
      <c r="AA340" s="3" t="s">
        <v>0</v>
      </c>
      <c r="AB340" s="3" t="s">
        <v>0</v>
      </c>
    </row>
    <row r="341" spans="1:65" x14ac:dyDescent="0.25">
      <c r="O341" s="7" t="s">
        <v>3</v>
      </c>
      <c r="Q341" s="6" t="str">
        <f t="shared" ca="1" si="141"/>
        <v>F326</v>
      </c>
      <c r="R341" s="3" t="str">
        <f t="shared" si="132"/>
        <v>3d</v>
      </c>
      <c r="S341" s="6" t="str">
        <f t="shared" ca="1" si="133"/>
        <v>3c. DR Additional Pricing</v>
      </c>
      <c r="T341" s="3" t="s">
        <v>2</v>
      </c>
      <c r="U341" s="3" t="str">
        <f t="shared" si="142"/>
        <v>Summer_Incremt_&lt;10min_capacity_$/kW_event_2025</v>
      </c>
      <c r="V341" s="3">
        <v>1</v>
      </c>
      <c r="W341" s="5" t="str">
        <f t="shared" ca="1" si="135"/>
        <v>3d_F326_Summer_Incremt_&lt;10min_capacity_$/kW_event_2025_1</v>
      </c>
      <c r="X341" s="3" t="s">
        <v>1</v>
      </c>
      <c r="Z341" s="4" t="str">
        <f t="shared" si="136"/>
        <v>&gt;=0</v>
      </c>
      <c r="AA341" s="3" t="s">
        <v>0</v>
      </c>
      <c r="AB341" s="3" t="s">
        <v>0</v>
      </c>
    </row>
    <row r="342" spans="1:65" x14ac:dyDescent="0.25">
      <c r="O342" s="7" t="s">
        <v>3</v>
      </c>
      <c r="Q342" s="6" t="str">
        <f t="shared" ca="1" si="141"/>
        <v>F327</v>
      </c>
      <c r="R342" s="3" t="str">
        <f t="shared" si="132"/>
        <v>3d</v>
      </c>
      <c r="S342" s="6" t="str">
        <f t="shared" ca="1" si="133"/>
        <v>3c. DR Additional Pricing</v>
      </c>
      <c r="T342" s="3" t="s">
        <v>2</v>
      </c>
      <c r="U342" s="3" t="str">
        <f t="shared" si="142"/>
        <v>Summer_Incremt_&lt;10min_capacity_$/kW_event_2026</v>
      </c>
      <c r="V342" s="3">
        <v>1</v>
      </c>
      <c r="W342" s="5" t="str">
        <f t="shared" ca="1" si="135"/>
        <v>3d_F327_Summer_Incremt_&lt;10min_capacity_$/kW_event_2026_1</v>
      </c>
      <c r="X342" s="3" t="s">
        <v>1</v>
      </c>
      <c r="Z342" s="4" t="str">
        <f t="shared" si="136"/>
        <v>&gt;=0</v>
      </c>
      <c r="AA342" s="3" t="s">
        <v>0</v>
      </c>
      <c r="AB342" s="3" t="s">
        <v>0</v>
      </c>
    </row>
    <row r="343" spans="1:65" x14ac:dyDescent="0.25">
      <c r="O343" s="7" t="s">
        <v>3</v>
      </c>
      <c r="Q343" s="6" t="str">
        <f t="shared" ca="1" si="141"/>
        <v>F328</v>
      </c>
      <c r="R343" s="3" t="str">
        <f t="shared" si="132"/>
        <v>3d</v>
      </c>
      <c r="S343" s="6" t="str">
        <f t="shared" ca="1" si="133"/>
        <v>3c. DR Additional Pricing</v>
      </c>
      <c r="T343" s="3" t="s">
        <v>2</v>
      </c>
      <c r="U343" s="3" t="str">
        <f t="shared" si="142"/>
        <v>Summer_Incremt_&lt;10min_capacity_$/kW_event_2027</v>
      </c>
      <c r="V343" s="3">
        <v>1</v>
      </c>
      <c r="W343" s="5" t="str">
        <f t="shared" ca="1" si="135"/>
        <v>3d_F328_Summer_Incremt_&lt;10min_capacity_$/kW_event_2027_1</v>
      </c>
      <c r="X343" s="3" t="s">
        <v>1</v>
      </c>
      <c r="Z343" s="4" t="str">
        <f t="shared" si="136"/>
        <v>&gt;=0</v>
      </c>
      <c r="AA343" s="3" t="s">
        <v>0</v>
      </c>
      <c r="AB343" s="3" t="s">
        <v>0</v>
      </c>
    </row>
    <row r="344" spans="1:65" x14ac:dyDescent="0.25">
      <c r="O344" s="7" t="s">
        <v>3</v>
      </c>
      <c r="Q344" s="6" t="str">
        <f t="shared" ca="1" si="141"/>
        <v>F329</v>
      </c>
      <c r="R344" s="3" t="str">
        <f t="shared" si="132"/>
        <v>3d</v>
      </c>
      <c r="S344" s="6" t="str">
        <f t="shared" ca="1" si="133"/>
        <v>3c. DR Additional Pricing</v>
      </c>
      <c r="T344" s="3" t="s">
        <v>2</v>
      </c>
      <c r="U344" s="3" t="str">
        <f t="shared" si="142"/>
        <v>Summer_Incremt_&lt;10min_capacity_$/kW_event_2028</v>
      </c>
      <c r="V344" s="3">
        <v>1</v>
      </c>
      <c r="W344" s="5" t="str">
        <f t="shared" ca="1" si="135"/>
        <v>3d_F329_Summer_Incremt_&lt;10min_capacity_$/kW_event_2028_1</v>
      </c>
      <c r="X344" s="3" t="s">
        <v>1</v>
      </c>
      <c r="Z344" s="4" t="str">
        <f t="shared" si="136"/>
        <v>&gt;=0</v>
      </c>
      <c r="AA344" s="3" t="s">
        <v>0</v>
      </c>
      <c r="AB344" s="3" t="s">
        <v>0</v>
      </c>
    </row>
  </sheetData>
  <mergeCells count="46">
    <mergeCell ref="A299:G300"/>
    <mergeCell ref="A319:G319"/>
    <mergeCell ref="A320:G321"/>
    <mergeCell ref="A182:G183"/>
    <mergeCell ref="A202:G202"/>
    <mergeCell ref="A203:G204"/>
    <mergeCell ref="A276:H276"/>
    <mergeCell ref="A277:G277"/>
    <mergeCell ref="A278:G279"/>
    <mergeCell ref="A141:G142"/>
    <mergeCell ref="A161:G161"/>
    <mergeCell ref="A162:C163"/>
    <mergeCell ref="A181:G181"/>
    <mergeCell ref="A298:G298"/>
    <mergeCell ref="A135:C135"/>
    <mergeCell ref="E135:F135"/>
    <mergeCell ref="A136:G136"/>
    <mergeCell ref="A139:H139"/>
    <mergeCell ref="A140:G140"/>
    <mergeCell ref="A35:H35"/>
    <mergeCell ref="A37:G38"/>
    <mergeCell ref="E40:F40"/>
    <mergeCell ref="E41:E42"/>
    <mergeCell ref="F41:F42"/>
    <mergeCell ref="A25:G25"/>
    <mergeCell ref="A28:H28"/>
    <mergeCell ref="A30:D30"/>
    <mergeCell ref="E30:F30"/>
    <mergeCell ref="A33:C33"/>
    <mergeCell ref="E33:G33"/>
    <mergeCell ref="A16:G16"/>
    <mergeCell ref="A18:H18"/>
    <mergeCell ref="A20:G21"/>
    <mergeCell ref="A22:C22"/>
    <mergeCell ref="E22:F22"/>
    <mergeCell ref="E4:F4"/>
    <mergeCell ref="E6:F6"/>
    <mergeCell ref="A10:H10"/>
    <mergeCell ref="A12:G13"/>
    <mergeCell ref="A14:C14"/>
    <mergeCell ref="E14:F14"/>
    <mergeCell ref="A1:H1"/>
    <mergeCell ref="Q1:AA1"/>
    <mergeCell ref="AB1:AG1"/>
    <mergeCell ref="A2:H2"/>
    <mergeCell ref="R2:S2"/>
  </mergeCells>
  <conditionalFormatting sqref="E43:F48 E66:F71 E88:F93">
    <cfRule type="expression" dxfId="39" priority="42">
      <formula>#REF!&lt;&gt;"Yes"</formula>
    </cfRule>
  </conditionalFormatting>
  <conditionalFormatting sqref="E145:E150">
    <cfRule type="expression" dxfId="38" priority="41">
      <formula>#REF!&lt;&gt;"Yes"</formula>
    </cfRule>
  </conditionalFormatting>
  <conditionalFormatting sqref="E186:E191">
    <cfRule type="expression" dxfId="37" priority="40">
      <formula>#REF!&lt;&gt;"Yes"</formula>
    </cfRule>
  </conditionalFormatting>
  <conditionalFormatting sqref="E282:E287">
    <cfRule type="expression" dxfId="36" priority="39">
      <formula>#REF!&lt;&gt;"Yes"</formula>
    </cfRule>
  </conditionalFormatting>
  <conditionalFormatting sqref="E114:F119">
    <cfRule type="expression" dxfId="35" priority="37">
      <formula>#REF!&lt;&gt;"Yes"</formula>
    </cfRule>
  </conditionalFormatting>
  <conditionalFormatting sqref="E303:E308">
    <cfRule type="expression" dxfId="34" priority="38">
      <formula>#REF!&lt;&gt;"Yes"</formula>
    </cfRule>
  </conditionalFormatting>
  <conditionalFormatting sqref="E324:F329">
    <cfRule type="expression" dxfId="33" priority="36">
      <formula>#REF!&lt;&gt;"Yes"</formula>
    </cfRule>
  </conditionalFormatting>
  <conditionalFormatting sqref="E165:E170">
    <cfRule type="expression" dxfId="32" priority="35">
      <formula>#REF!&lt;&gt;"Yes"</formula>
    </cfRule>
  </conditionalFormatting>
  <conditionalFormatting sqref="E207:E212">
    <cfRule type="expression" dxfId="31" priority="34">
      <formula>#REF!&lt;&gt;"Yes"</formula>
    </cfRule>
  </conditionalFormatting>
  <conditionalFormatting sqref="E224:E229">
    <cfRule type="expression" dxfId="30" priority="33">
      <formula>#REF!&lt;&gt;"Yes"</formula>
    </cfRule>
  </conditionalFormatting>
  <conditionalFormatting sqref="E241:E246">
    <cfRule type="expression" dxfId="29" priority="32">
      <formula>#REF!&lt;&gt;"Yes"</formula>
    </cfRule>
  </conditionalFormatting>
  <conditionalFormatting sqref="E258:E263">
    <cfRule type="expression" dxfId="28" priority="31">
      <formula>#REF!&lt;&gt;"Yes"</formula>
    </cfRule>
  </conditionalFormatting>
  <conditionalFormatting sqref="E49:F54">
    <cfRule type="expression" dxfId="27" priority="30">
      <formula>#REF!&lt;&gt;"Yes"</formula>
    </cfRule>
  </conditionalFormatting>
  <conditionalFormatting sqref="E55:F57">
    <cfRule type="expression" dxfId="26" priority="29">
      <formula>#REF!&lt;&gt;"Yes"</formula>
    </cfRule>
  </conditionalFormatting>
  <conditionalFormatting sqref="E78:F80">
    <cfRule type="expression" dxfId="25" priority="27">
      <formula>#REF!&lt;&gt;"Yes"</formula>
    </cfRule>
  </conditionalFormatting>
  <conditionalFormatting sqref="E100:F102">
    <cfRule type="expression" dxfId="24" priority="25">
      <formula>#REF!&lt;&gt;"Yes"</formula>
    </cfRule>
  </conditionalFormatting>
  <conditionalFormatting sqref="E72:F77">
    <cfRule type="expression" dxfId="23" priority="28">
      <formula>#REF!&lt;&gt;"Yes"</formula>
    </cfRule>
  </conditionalFormatting>
  <conditionalFormatting sqref="E126:F128">
    <cfRule type="expression" dxfId="22" priority="23">
      <formula>#REF!&lt;&gt;"Yes"</formula>
    </cfRule>
  </conditionalFormatting>
  <conditionalFormatting sqref="E94:F99">
    <cfRule type="expression" dxfId="21" priority="26">
      <formula>#REF!&lt;&gt;"Yes"</formula>
    </cfRule>
  </conditionalFormatting>
  <conditionalFormatting sqref="E120:F125">
    <cfRule type="expression" dxfId="20" priority="24">
      <formula>#REF!&lt;&gt;"Yes"</formula>
    </cfRule>
  </conditionalFormatting>
  <conditionalFormatting sqref="E151:E156">
    <cfRule type="expression" dxfId="19" priority="22">
      <formula>#REF!&lt;&gt;"Yes"</formula>
    </cfRule>
  </conditionalFormatting>
  <conditionalFormatting sqref="E157:E159">
    <cfRule type="expression" dxfId="18" priority="21">
      <formula>#REF!&lt;&gt;"Yes"</formula>
    </cfRule>
  </conditionalFormatting>
  <conditionalFormatting sqref="E171:E176">
    <cfRule type="expression" dxfId="17" priority="18">
      <formula>#REF!&lt;&gt;"Yes"</formula>
    </cfRule>
  </conditionalFormatting>
  <conditionalFormatting sqref="E177:E179">
    <cfRule type="expression" dxfId="16" priority="17">
      <formula>#REF!&lt;&gt;"Yes"</formula>
    </cfRule>
  </conditionalFormatting>
  <conditionalFormatting sqref="E198:E200">
    <cfRule type="expression" dxfId="15" priority="15">
      <formula>#REF!&lt;&gt;"Yes"</formula>
    </cfRule>
  </conditionalFormatting>
  <conditionalFormatting sqref="E219:E221">
    <cfRule type="expression" dxfId="14" priority="13">
      <formula>#REF!&lt;&gt;"Yes"</formula>
    </cfRule>
  </conditionalFormatting>
  <conditionalFormatting sqref="E236:E238">
    <cfRule type="expression" dxfId="13" priority="11">
      <formula>#REF!&lt;&gt;"Yes"</formula>
    </cfRule>
  </conditionalFormatting>
  <conditionalFormatting sqref="E253:E255">
    <cfRule type="expression" dxfId="12" priority="9">
      <formula>#REF!&lt;&gt;"Yes"</formula>
    </cfRule>
  </conditionalFormatting>
  <conditionalFormatting sqref="E192:E197">
    <cfRule type="expression" dxfId="11" priority="16">
      <formula>#REF!&lt;&gt;"Yes"</formula>
    </cfRule>
  </conditionalFormatting>
  <conditionalFormatting sqref="E270:E272">
    <cfRule type="expression" dxfId="10" priority="7">
      <formula>#REF!&lt;&gt;"Yes"</formula>
    </cfRule>
  </conditionalFormatting>
  <conditionalFormatting sqref="E213:E218">
    <cfRule type="expression" dxfId="9" priority="14">
      <formula>#REF!&lt;&gt;"Yes"</formula>
    </cfRule>
  </conditionalFormatting>
  <conditionalFormatting sqref="E294:E296">
    <cfRule type="expression" dxfId="8" priority="5">
      <formula>#REF!&lt;&gt;"Yes"</formula>
    </cfRule>
  </conditionalFormatting>
  <conditionalFormatting sqref="E315:E317">
    <cfRule type="expression" dxfId="7" priority="3">
      <formula>#REF!&lt;&gt;"Yes"</formula>
    </cfRule>
  </conditionalFormatting>
  <conditionalFormatting sqref="E230:E235">
    <cfRule type="expression" dxfId="6" priority="12">
      <formula>#REF!&lt;&gt;"Yes"</formula>
    </cfRule>
  </conditionalFormatting>
  <conditionalFormatting sqref="E247:E252">
    <cfRule type="expression" dxfId="5" priority="10">
      <formula>#REF!&lt;&gt;"Yes"</formula>
    </cfRule>
  </conditionalFormatting>
  <conditionalFormatting sqref="E264:E269">
    <cfRule type="expression" dxfId="4" priority="8">
      <formula>#REF!&lt;&gt;"Yes"</formula>
    </cfRule>
  </conditionalFormatting>
  <conditionalFormatting sqref="E288:E293">
    <cfRule type="expression" dxfId="3" priority="6">
      <formula>#REF!&lt;&gt;"Yes"</formula>
    </cfRule>
  </conditionalFormatting>
  <conditionalFormatting sqref="E309:E314">
    <cfRule type="expression" dxfId="2" priority="4">
      <formula>#REF!&lt;&gt;"Yes"</formula>
    </cfRule>
  </conditionalFormatting>
  <conditionalFormatting sqref="E330:F335">
    <cfRule type="expression" dxfId="1" priority="2">
      <formula>#REF!&lt;&gt;"Yes"</formula>
    </cfRule>
  </conditionalFormatting>
  <conditionalFormatting sqref="E336:F338">
    <cfRule type="expression" dxfId="0" priority="1">
      <formula>#REF!&lt;&gt;"Yes"</formula>
    </cfRule>
  </conditionalFormatting>
  <dataValidations count="9">
    <dataValidation type="textLength" operator="lessThan" allowBlank="1" showInputMessage="1" showErrorMessage="1" promptTitle="Complete if applicable" prompt="Field is limited to a maximum of 100 characters." sqref="E135">
      <formula1>100</formula1>
    </dataValidation>
    <dataValidation type="list" allowBlank="1" showInputMessage="1" showErrorMessage="1" promptTitle="Complete if Applicable" prompt="Please select &quot;Yes&quot; if using Offer 1 for a DR Resource." sqref="E6:F6">
      <formula1>$AJ$6:$AK$6</formula1>
    </dataValidation>
    <dataValidation type="textLength" operator="lessThan" showInputMessage="1" showErrorMessage="1" promptTitle="Required field" prompt="Field is limited to a maximum of 500 characters." sqref="A16:B16 H16 A25:B25 H25">
      <formula1>501</formula1>
    </dataValidation>
    <dataValidation allowBlank="1" showErrorMessage="1" sqref="D162:F163 A180:F180"/>
    <dataValidation type="list" operator="lessThan" allowBlank="1" showInputMessage="1" showErrorMessage="1" promptTitle="Required field" prompt="Select response from the drop-down list._x000a_(include &quot;DR Measure and Eval Plan&quot; in filename of submitted document)" sqref="E30">
      <formula1>$AJ$30:$AK$30</formula1>
    </dataValidation>
    <dataValidation type="textLength" operator="lessThan" allowBlank="1" showInputMessage="1" showErrorMessage="1" promptTitle="Required field" prompt="Field is limited to a maximum of 1000 characters." sqref="E33:G33">
      <formula1>1000</formula1>
    </dataValidation>
    <dataValidation type="list" allowBlank="1" showInputMessage="1" showErrorMessage="1" promptTitle="Complete if Applicable" prompt="Select response from drop-down list. (include &quot;DR Technology Provision&quot; in filename of submitted document)_x000a_" sqref="E14:F14">
      <formula1>$AJ$14:$AK$14</formula1>
    </dataValidation>
    <dataValidation type="list" allowBlank="1" showInputMessage="1" showErrorMessage="1" promptTitle="Complete if Applicable" prompt="Select response from the drop-down list. (include &quot;DR Marketing Plan&quot; in the filename of submitted document)" sqref="E22:F22">
      <formula1>$AJ$23:$AK$23</formula1>
    </dataValidation>
    <dataValidation type="decimal" operator="greaterThan" showInputMessage="1" showErrorMessage="1" promptTitle="Required field" prompt="  " sqref="E303:E317 E43:F57 E66:F80 E88:F102 E114:F128 E145:E159 E165:E179 E186:E200 E207:E221 E224:E238 E241:E255 E258:E272 E282:E296 E324:F338">
      <formula1>0</formula1>
    </dataValidation>
  </dataValidations>
  <pageMargins left="0.7" right="0.7" top="0.75" bottom="0.75" header="0.3" footer="0.3"/>
  <pageSetup scale="74" fitToHeight="10" orientation="portrait" r:id="rId1"/>
  <headerFooter>
    <oddFooter>&amp;C&amp;"Arial,Italic"B-&amp;P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C7515C8745AB43ABF8E27DB5D2B9DB" ma:contentTypeVersion="3" ma:contentTypeDescription="Create a new document." ma:contentTypeScope="" ma:versionID="47effa93d30c1e786f457dea9963b8fd">
  <xsd:schema xmlns:xsd="http://www.w3.org/2001/XMLSchema" xmlns:xs="http://www.w3.org/2001/XMLSchema" xmlns:p="http://schemas.microsoft.com/office/2006/metadata/properties" xmlns:ns2="1fbcb9d6-207f-4e16-a5d1-f89975f2d4d3" xmlns:ns3="dbe189f2-33cc-49da-83a0-e3adac0b502e" targetNamespace="http://schemas.microsoft.com/office/2006/metadata/properties" ma:root="true" ma:fieldsID="ad3cd09868fe650efc10839e7c374e21" ns2:_="" ns3:_="">
    <xsd:import namespace="1fbcb9d6-207f-4e16-a5d1-f89975f2d4d3"/>
    <xsd:import namespace="dbe189f2-33cc-49da-83a0-e3adac0b502e"/>
    <xsd:element name="properties">
      <xsd:complexType>
        <xsd:sequence>
          <xsd:element name="documentManagement">
            <xsd:complexType>
              <xsd:all>
                <xsd:element ref="ns2:SharedWithUsers" minOccurs="0"/>
                <xsd:element ref="ns2:SharedWithDetails" minOccurs="0"/>
                <xsd:element ref="ns3:df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cb9d6-207f-4e16-a5d1-f89975f2d4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e189f2-33cc-49da-83a0-e3adac0b502e" elementFormDefault="qualified">
    <xsd:import namespace="http://schemas.microsoft.com/office/2006/documentManagement/types"/>
    <xsd:import namespace="http://schemas.microsoft.com/office/infopath/2007/PartnerControls"/>
    <xsd:element name="dfms" ma:index="10" nillable="true" ma:displayName="Date and Time" ma:internalName="dfms">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fms xmlns="dbe189f2-33cc-49da-83a0-e3adac0b502e" xsi:nil="true"/>
  </documentManagement>
</p:properties>
</file>

<file path=customXml/itemProps1.xml><?xml version="1.0" encoding="utf-8"?>
<ds:datastoreItem xmlns:ds="http://schemas.openxmlformats.org/officeDocument/2006/customXml" ds:itemID="{08C1ABC1-A0AC-4072-9DD4-BBF6CB503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cb9d6-207f-4e16-a5d1-f89975f2d4d3"/>
    <ds:schemaRef ds:uri="dbe189f2-33cc-49da-83a0-e3adac0b5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D59B1-2D4E-477D-B581-01BB765946A1}">
  <ds:schemaRefs>
    <ds:schemaRef ds:uri="http://schemas.microsoft.com/sharepoint/v3/contenttype/forms"/>
  </ds:schemaRefs>
</ds:datastoreItem>
</file>

<file path=customXml/itemProps3.xml><?xml version="1.0" encoding="utf-8"?>
<ds:datastoreItem xmlns:ds="http://schemas.openxmlformats.org/officeDocument/2006/customXml" ds:itemID="{F307D725-9B53-439B-84D6-344B2BF4FF59}">
  <ds:schemaRefs>
    <ds:schemaRef ds:uri="1fbcb9d6-207f-4e16-a5d1-f89975f2d4d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be189f2-33cc-49da-83a0-e3adac0b502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3c. DR Additional Pricing</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Birkeland, Connor</dc:creator>
  <cp:lastModifiedBy>Spector, Kimo</cp:lastModifiedBy>
  <dcterms:created xsi:type="dcterms:W3CDTF">2022-03-14T17:49:26Z</dcterms:created>
  <dcterms:modified xsi:type="dcterms:W3CDTF">2022-03-14T21:53:29Z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0x010100B2C7515C8745AB43ABF8E27DB5D2B9DB</vt:lpwstr>
  </property>
</Properties>
</file>