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7620" tabRatio="736" activeTab="0"/>
  </bookViews>
  <sheets>
    <sheet name="Conversion Description" sheetId="1" r:id="rId1"/>
    <sheet name="CETA SCC Calculation" sheetId="2" r:id="rId2"/>
    <sheet name="H.R. 763 CO2 Tax Calculation" sheetId="3" r:id="rId3"/>
    <sheet name="SCC Chart $2018 per metric ton" sheetId="4" r:id="rId4"/>
    <sheet name="SCC Chart $2012 per short ton" sheetId="5" r:id="rId5"/>
  </sheets>
  <definedNames/>
  <calcPr fullCalcOnLoad="1"/>
</workbook>
</file>

<file path=xl/sharedStrings.xml><?xml version="1.0" encoding="utf-8"?>
<sst xmlns="http://schemas.openxmlformats.org/spreadsheetml/2006/main" count="200" uniqueCount="73">
  <si>
    <t>Year</t>
  </si>
  <si>
    <t>Nominal  $ / short ton CO2</t>
  </si>
  <si>
    <t>2012$ / short ton CO2</t>
  </si>
  <si>
    <t>x</t>
  </si>
  <si>
    <t>=</t>
  </si>
  <si>
    <t>Short Tons</t>
  </si>
  <si>
    <t>2.5% SCC (2007$)</t>
  </si>
  <si>
    <t>The value of this conversion factor is calculated here:</t>
  </si>
  <si>
    <t>GDP Index, 2007</t>
  </si>
  <si>
    <t>https://www.utc.wa.gov/regulatedIndustries/utilities/Pages/SocialCostofCarbon.aspx</t>
  </si>
  <si>
    <t>Conversion Factor</t>
  </si>
  <si>
    <t>This workbook contains PSE's calculations for converting the Social Cost of Carbon (SCC) into a format compatible with AURORA.xmp.</t>
  </si>
  <si>
    <t>(Converting from 2007$/metric ton to 2018$/metric ton)</t>
  </si>
  <si>
    <t>The SCC is then converted to 2012$ using a 2.5% inflation rate.</t>
  </si>
  <si>
    <t xml:space="preserve">The SCC is then converted into 2018$/short ton. </t>
  </si>
  <si>
    <t>Converting from metric tons to short tons:</t>
  </si>
  <si>
    <t xml:space="preserve">1 Metric Ton </t>
  </si>
  <si>
    <t>For 2010:</t>
  </si>
  <si>
    <t>(2018$ / metric ton)</t>
  </si>
  <si>
    <t>1 / 1.10231</t>
  </si>
  <si>
    <t>(Metric Tons / Short Ton)</t>
  </si>
  <si>
    <t>(2018$ / short ton)</t>
  </si>
  <si>
    <t>Inflation Rate</t>
  </si>
  <si>
    <t>Base Year</t>
  </si>
  <si>
    <t xml:space="preserve">Converting the 2010 SCC from 2018$ to 2012$: </t>
  </si>
  <si>
    <t>Nominal Year</t>
  </si>
  <si>
    <t>Target Year</t>
  </si>
  <si>
    <t>2010 SCC</t>
  </si>
  <si>
    <t>(2010$ / short ton)</t>
  </si>
  <si>
    <t>(2012$ / short ton)</t>
  </si>
  <si>
    <t>SCC (2019$) / metric ton CO2</t>
  </si>
  <si>
    <t>Round (2019$)</t>
  </si>
  <si>
    <t>2019$ / short ton CO2</t>
  </si>
  <si>
    <t xml:space="preserve">NOTE: </t>
  </si>
  <si>
    <t>August 11, 2020: This workbook has been updated to reflect the Washington Utility and Transportation Commission's latest guidance on inflation rates (Docket U-190730)</t>
  </si>
  <si>
    <t>Base SCC ($ / metric ton)</t>
  </si>
  <si>
    <t>Nominal $</t>
  </si>
  <si>
    <t>2012$</t>
  </si>
  <si>
    <t>2018$</t>
  </si>
  <si>
    <t>SCC (2012$ / metric ton)</t>
  </si>
  <si>
    <t>SCC (2018$ / metric ton)</t>
  </si>
  <si>
    <t>Start Year</t>
  </si>
  <si>
    <t>SCC (2012$ / short ton)</t>
  </si>
  <si>
    <t>Inflated Base SCC ($ / metric ton)</t>
  </si>
  <si>
    <t>Inflation on base $15 and $10 adder</t>
  </si>
  <si>
    <t>Inflation on adder only</t>
  </si>
  <si>
    <t>https://www.congress.gov/bill/116th-congress/house-bill/763/text</t>
  </si>
  <si>
    <t>2007 GDP:</t>
  </si>
  <si>
    <t>2019 GDP:</t>
  </si>
  <si>
    <t>GDP Index, 2019</t>
  </si>
  <si>
    <t>This sheet shows the various calculations that can be made to interpret the HR 763 bill being modeled here.</t>
  </si>
  <si>
    <t>The legislation is start-year dependent. To provide flexibility while modeling, multiple start years were calculated.</t>
  </si>
  <si>
    <t xml:space="preserve">Calculating the cost of the $15 base tax, with a 2.5% inflation rate. </t>
  </si>
  <si>
    <t>Inflation</t>
  </si>
  <si>
    <t>Yearly adder with no inflation</t>
  </si>
  <si>
    <t>You can adjust the inflation rate.</t>
  </si>
  <si>
    <t>Calculating the cost of the yearly $10 increase with the 2.5% inflation</t>
  </si>
  <si>
    <t>Dollar Year</t>
  </si>
  <si>
    <t>Adder, with inflation</t>
  </si>
  <si>
    <t>Base, Inflated Adder</t>
  </si>
  <si>
    <t>Inflated Base, Inflated Adder</t>
  </si>
  <si>
    <t>Base and Adder, no inflation</t>
  </si>
  <si>
    <t>Used for Sensitivity L</t>
  </si>
  <si>
    <t>Sensitivity L, Start year 2022, inflation on base and adder</t>
  </si>
  <si>
    <t>Conversion to short tons</t>
  </si>
  <si>
    <t>Inflation on $10 adder</t>
  </si>
  <si>
    <t>The final decision was made to model inflation both the base $15 and yearly increase.</t>
  </si>
  <si>
    <t>Base SCC</t>
  </si>
  <si>
    <t>Convert to 2019$ using GDP conversion</t>
  </si>
  <si>
    <t>Convert to short tons</t>
  </si>
  <si>
    <t>Convert to nominal dollars</t>
  </si>
  <si>
    <t>Convert to 2012$</t>
  </si>
  <si>
    <t>Per CETA, the conversion factor from $2007 to $2019 is found using the U.S. Department of Commerce GDP Price Index.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</si>
</sst>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_(* #,##0.00000_);_(* \(#,##0.00000\);_(* &quot;-&quot;??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00"/>
    <numFmt numFmtId="173" formatCode="0.0000000"/>
    <numFmt numFmtId="174" formatCode="0.0000"/>
    <numFmt numFmtId="175" formatCode="0.000"/>
    <numFmt numFmtId="176" formatCode="0.0"/>
    <numFmt numFmtId="177" formatCode="&quot;$&quot;#,##0.00"/>
    <numFmt numFmtId="178" formatCode="0.0%"/>
    <numFmt numFmtId="179" formatCode="_(\$* #,##0_);_(\$* \(#,##0\);_(\$* &quot;-&quot;_);_(@_)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Arial"/>
      <family val="2"/>
    </font>
    <font>
      <sz val="2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b/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42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2" fillId="33" borderId="0" xfId="54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4" fontId="0" fillId="33" borderId="0" xfId="45" applyFont="1" applyFill="1" applyBorder="1" applyAlignment="1">
      <alignment/>
    </xf>
    <xf numFmtId="44" fontId="0" fillId="33" borderId="0" xfId="45" applyFon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0" fontId="0" fillId="0" borderId="0" xfId="0" applyFont="1" applyAlignment="1">
      <alignment/>
    </xf>
    <xf numFmtId="44" fontId="0" fillId="0" borderId="0" xfId="45" applyFont="1" applyAlignment="1">
      <alignment/>
    </xf>
    <xf numFmtId="44" fontId="0" fillId="35" borderId="0" xfId="45" applyFont="1" applyFill="1" applyAlignment="1">
      <alignment/>
    </xf>
    <xf numFmtId="44" fontId="0" fillId="0" borderId="0" xfId="45" applyFont="1" applyAlignment="1">
      <alignment/>
    </xf>
    <xf numFmtId="44" fontId="0" fillId="0" borderId="0" xfId="45" applyFont="1" applyFill="1" applyAlignment="1">
      <alignment horizontal="right"/>
    </xf>
    <xf numFmtId="0" fontId="1" fillId="11" borderId="0" xfId="0" applyFont="1" applyFill="1" applyAlignment="1">
      <alignment/>
    </xf>
    <xf numFmtId="0" fontId="0" fillId="0" borderId="0" xfId="0" applyFont="1" applyFill="1" applyAlignment="1">
      <alignment wrapText="1"/>
    </xf>
    <xf numFmtId="44" fontId="0" fillId="0" borderId="0" xfId="45" applyFont="1" applyFill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9" borderId="10" xfId="42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44" fontId="1" fillId="23" borderId="10" xfId="45" applyFont="1" applyFill="1" applyBorder="1" applyAlignment="1">
      <alignment horizontal="right" wrapText="1"/>
    </xf>
    <xf numFmtId="44" fontId="1" fillId="12" borderId="10" xfId="45" applyFont="1" applyFill="1" applyBorder="1" applyAlignment="1">
      <alignment horizontal="right" wrapText="1"/>
    </xf>
    <xf numFmtId="44" fontId="1" fillId="19" borderId="10" xfId="45" applyFont="1" applyFill="1" applyBorder="1" applyAlignment="1">
      <alignment horizontal="right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44" fontId="3" fillId="19" borderId="0" xfId="45" applyFont="1" applyFill="1" applyBorder="1" applyAlignment="1">
      <alignment horizontal="left"/>
    </xf>
    <xf numFmtId="178" fontId="1" fillId="15" borderId="10" xfId="60" applyNumberFormat="1" applyFont="1" applyFill="1" applyBorder="1" applyAlignment="1">
      <alignment horizontal="right" wrapText="1"/>
    </xf>
    <xf numFmtId="44" fontId="0" fillId="35" borderId="0" xfId="45" applyFont="1" applyFill="1" applyAlignment="1">
      <alignment/>
    </xf>
    <xf numFmtId="0" fontId="1" fillId="0" borderId="10" xfId="0" applyFont="1" applyFill="1" applyBorder="1" applyAlignment="1">
      <alignment horizontal="right" wrapText="1"/>
    </xf>
    <xf numFmtId="44" fontId="3" fillId="35" borderId="0" xfId="45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Border="1" applyAlignment="1">
      <alignment horizontal="left"/>
    </xf>
    <xf numFmtId="44" fontId="3" fillId="15" borderId="0" xfId="45" applyFont="1" applyFill="1" applyBorder="1" applyAlignment="1">
      <alignment horizontal="left"/>
    </xf>
    <xf numFmtId="0" fontId="3" fillId="23" borderId="0" xfId="0" applyFont="1" applyFill="1" applyBorder="1" applyAlignment="1">
      <alignment horizontal="left"/>
    </xf>
    <xf numFmtId="44" fontId="3" fillId="23" borderId="0" xfId="45" applyFont="1" applyFill="1" applyBorder="1" applyAlignment="1">
      <alignment horizontal="left"/>
    </xf>
    <xf numFmtId="44" fontId="3" fillId="35" borderId="0" xfId="45" applyFont="1" applyFill="1" applyBorder="1" applyAlignment="1">
      <alignment horizontal="left"/>
    </xf>
    <xf numFmtId="44" fontId="3" fillId="19" borderId="0" xfId="45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0" borderId="0" xfId="0" applyNumberFormat="1" applyFont="1" applyFill="1" applyBorder="1" applyAlignment="1">
      <alignment horizontal="right"/>
    </xf>
    <xf numFmtId="2" fontId="0" fillId="35" borderId="0" xfId="0" applyNumberFormat="1" applyFont="1" applyFill="1" applyAlignment="1">
      <alignment horizontal="right" wrapText="1"/>
    </xf>
    <xf numFmtId="3" fontId="1" fillId="35" borderId="0" xfId="0" applyNumberFormat="1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Social Cost of Carbon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5725"/>
          <c:w val="0.74825"/>
          <c:h val="0.93525"/>
        </c:manualLayout>
      </c:layout>
      <c:lineChart>
        <c:grouping val="standard"/>
        <c:varyColors val="0"/>
        <c:ser>
          <c:idx val="1"/>
          <c:order val="0"/>
          <c:tx>
            <c:v>2.5% SCC (2018$)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'CETA SCC Calculation'!$D$13:$D$45</c:f>
              <c:numCache>
                <c:ptCount val="33"/>
                <c:pt idx="0">
                  <c:v>75.30515254383879</c:v>
                </c:pt>
                <c:pt idx="1">
                  <c:v>76.51975177841682</c:v>
                </c:pt>
                <c:pt idx="2">
                  <c:v>77.73435101299488</c:v>
                </c:pt>
                <c:pt idx="3">
                  <c:v>78.94895024757291</c:v>
                </c:pt>
                <c:pt idx="4">
                  <c:v>80.16354948215097</c:v>
                </c:pt>
                <c:pt idx="5">
                  <c:v>82.59274795130705</c:v>
                </c:pt>
                <c:pt idx="6">
                  <c:v>83.8073471858851</c:v>
                </c:pt>
                <c:pt idx="7">
                  <c:v>85.02194642046314</c:v>
                </c:pt>
                <c:pt idx="8">
                  <c:v>86.23654565504118</c:v>
                </c:pt>
                <c:pt idx="9">
                  <c:v>87.45114488961923</c:v>
                </c:pt>
                <c:pt idx="10">
                  <c:v>88.66574412419727</c:v>
                </c:pt>
                <c:pt idx="11">
                  <c:v>89.88034335877532</c:v>
                </c:pt>
                <c:pt idx="12">
                  <c:v>91.09494259335337</c:v>
                </c:pt>
                <c:pt idx="13">
                  <c:v>92.30954182793141</c:v>
                </c:pt>
                <c:pt idx="14">
                  <c:v>93.52414106250944</c:v>
                </c:pt>
                <c:pt idx="15">
                  <c:v>94.7387402970875</c:v>
                </c:pt>
                <c:pt idx="16">
                  <c:v>95.95333953166555</c:v>
                </c:pt>
                <c:pt idx="17">
                  <c:v>98.38253800082164</c:v>
                </c:pt>
                <c:pt idx="18">
                  <c:v>99.59713723539967</c:v>
                </c:pt>
                <c:pt idx="19">
                  <c:v>100.81173646997773</c:v>
                </c:pt>
                <c:pt idx="20">
                  <c:v>102.02633570455576</c:v>
                </c:pt>
                <c:pt idx="21">
                  <c:v>103.24093493913381</c:v>
                </c:pt>
                <c:pt idx="22">
                  <c:v>104.45553417371187</c:v>
                </c:pt>
                <c:pt idx="23">
                  <c:v>105.6701334082899</c:v>
                </c:pt>
                <c:pt idx="24">
                  <c:v>106.88473264286795</c:v>
                </c:pt>
                <c:pt idx="25">
                  <c:v>108.09933187744599</c:v>
                </c:pt>
                <c:pt idx="26">
                  <c:v>109.31393111202404</c:v>
                </c:pt>
                <c:pt idx="27">
                  <c:v>111.74312958118013</c:v>
                </c:pt>
                <c:pt idx="28">
                  <c:v>112.95772881575817</c:v>
                </c:pt>
                <c:pt idx="29">
                  <c:v>114.17232805033622</c:v>
                </c:pt>
                <c:pt idx="30">
                  <c:v>115.38692728491425</c:v>
                </c:pt>
                <c:pt idx="31">
                  <c:v>116.60152651949231</c:v>
                </c:pt>
                <c:pt idx="32">
                  <c:v>117.81612575407036</c:v>
                </c:pt>
              </c:numCache>
            </c:numRef>
          </c:val>
          <c:smooth val="0"/>
        </c:ser>
        <c:ser>
          <c:idx val="2"/>
          <c:order val="1"/>
          <c:tx>
            <c:v>HR 763 Adder Inflation only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Calculation'!$BB$7:$BB$39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11.717976025885907</c:v>
                </c:pt>
                <c:pt idx="3">
                  <c:v>19.053619554286026</c:v>
                </c:pt>
                <c:pt idx="4">
                  <c:v>26.400881143389984</c:v>
                </c:pt>
                <c:pt idx="5">
                  <c:v>33.56894123032067</c:v>
                </c:pt>
                <c:pt idx="6">
                  <c:v>40.562170583423786</c:v>
                </c:pt>
                <c:pt idx="7">
                  <c:v>47.38483336693901</c:v>
                </c:pt>
                <c:pt idx="8">
                  <c:v>54.04108974110021</c:v>
                </c:pt>
                <c:pt idx="9">
                  <c:v>60.53499839881846</c:v>
                </c:pt>
                <c:pt idx="10">
                  <c:v>66.87051904049478</c:v>
                </c:pt>
                <c:pt idx="11">
                  <c:v>73.0515147884717</c:v>
                </c:pt>
                <c:pt idx="12">
                  <c:v>79.08175454259553</c:v>
                </c:pt>
                <c:pt idx="13">
                  <c:v>84.96491527832609</c:v>
                </c:pt>
                <c:pt idx="14">
                  <c:v>90.70458428879492</c:v>
                </c:pt>
                <c:pt idx="15">
                  <c:v>96.30426137217916</c:v>
                </c:pt>
                <c:pt idx="16">
                  <c:v>101.76736096572475</c:v>
                </c:pt>
                <c:pt idx="17">
                  <c:v>107.09721422772044</c:v>
                </c:pt>
                <c:pt idx="18">
                  <c:v>112.29707106869186</c:v>
                </c:pt>
                <c:pt idx="19">
                  <c:v>117.3701021330542</c:v>
                </c:pt>
                <c:pt idx="20">
                  <c:v>122.31940073243211</c:v>
                </c:pt>
                <c:pt idx="21">
                  <c:v>127.14798473182518</c:v>
                </c:pt>
                <c:pt idx="22">
                  <c:v>131.85879838976967</c:v>
                </c:pt>
                <c:pt idx="23">
                  <c:v>136.45471415361789</c:v>
                </c:pt>
                <c:pt idx="24">
                  <c:v>140.93853441103082</c:v>
                </c:pt>
                <c:pt idx="25">
                  <c:v>145.31299319875077</c:v>
                </c:pt>
                <c:pt idx="26">
                  <c:v>149.58075786969707</c:v>
                </c:pt>
                <c:pt idx="27">
                  <c:v>153.74443071940075</c:v>
                </c:pt>
                <c:pt idx="28">
                  <c:v>157.8065505727702</c:v>
                </c:pt>
                <c:pt idx="29">
                  <c:v>161.76959433215504</c:v>
                </c:pt>
                <c:pt idx="30">
                  <c:v>165.6359784876525</c:v>
                </c:pt>
                <c:pt idx="31">
                  <c:v>169.40806059057675</c:v>
                </c:pt>
                <c:pt idx="32">
                  <c:v>173.0881406909907</c:v>
                </c:pt>
              </c:numCache>
            </c:numRef>
          </c:val>
          <c:smooth val="0"/>
        </c:ser>
        <c:ser>
          <c:idx val="3"/>
          <c:order val="2"/>
          <c:tx>
            <c:v>HR 763 Base and Adder Inflation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Calculation'!$AU$7:$AU$39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13.589259671996325</c:v>
                </c:pt>
                <c:pt idx="3">
                  <c:v>22.427802548091496</c:v>
                </c:pt>
                <c:pt idx="4">
                  <c:v>31.271734779598923</c:v>
                </c:pt>
                <c:pt idx="5">
                  <c:v>39.899961346923234</c:v>
                </c:pt>
                <c:pt idx="6">
                  <c:v>48.317743363825016</c:v>
                </c:pt>
                <c:pt idx="7">
                  <c:v>56.530213624217</c:v>
                </c:pt>
                <c:pt idx="8">
                  <c:v>64.54237973191648</c:v>
                </c:pt>
                <c:pt idx="9">
                  <c:v>72.35912715406234</c:v>
                </c:pt>
                <c:pt idx="10">
                  <c:v>79.98522220005827</c:v>
                </c:pt>
                <c:pt idx="11">
                  <c:v>87.42531492785919</c:v>
                </c:pt>
                <c:pt idx="12">
                  <c:v>94.68394197937229</c:v>
                </c:pt>
                <c:pt idx="13">
                  <c:v>101.76552934670212</c:v>
                </c:pt>
                <c:pt idx="14">
                  <c:v>108.67439507092637</c:v>
                </c:pt>
                <c:pt idx="15">
                  <c:v>115.4147518750476</c:v>
                </c:pt>
                <c:pt idx="16">
                  <c:v>121.99070973272683</c:v>
                </c:pt>
                <c:pt idx="17">
                  <c:v>128.4062783743651</c:v>
                </c:pt>
                <c:pt idx="18">
                  <c:v>134.66536973206095</c:v>
                </c:pt>
                <c:pt idx="19">
                  <c:v>140.77180032493501</c:v>
                </c:pt>
                <c:pt idx="20">
                  <c:v>146.7292935862755</c:v>
                </c:pt>
                <c:pt idx="21">
                  <c:v>152.5414821339248</c:v>
                </c:pt>
                <c:pt idx="22">
                  <c:v>158.21190998528994</c:v>
                </c:pt>
                <c:pt idx="23">
                  <c:v>163.74403471832915</c:v>
                </c:pt>
                <c:pt idx="24">
                  <c:v>169.14122957983076</c:v>
                </c:pt>
                <c:pt idx="25">
                  <c:v>174.4067855422714</c:v>
                </c:pt>
                <c:pt idx="26">
                  <c:v>179.54391331050616</c:v>
                </c:pt>
                <c:pt idx="27">
                  <c:v>184.5557452795156</c:v>
                </c:pt>
                <c:pt idx="28">
                  <c:v>189.44533744440304</c:v>
                </c:pt>
                <c:pt idx="29">
                  <c:v>194.2156712638052</c:v>
                </c:pt>
                <c:pt idx="30">
                  <c:v>198.86965547785624</c:v>
                </c:pt>
                <c:pt idx="31">
                  <c:v>203.41012788180845</c:v>
                </c:pt>
                <c:pt idx="32">
                  <c:v>207.83985705639594</c:v>
                </c:pt>
              </c:numCache>
            </c:numRef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82357"/>
        <c:crosses val="autoZero"/>
        <c:auto val="1"/>
        <c:lblOffset val="100"/>
        <c:tickLblSkip val="1"/>
        <c:noMultiLvlLbl val="0"/>
      </c:catAx>
      <c:valAx>
        <c:axId val="2208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2018$ / Metric  Ton CO2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66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4805"/>
          <c:w val="0.189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Social Cost of Carbon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5725"/>
          <c:w val="0.74825"/>
          <c:h val="0.93525"/>
        </c:manualLayout>
      </c:layout>
      <c:lineChart>
        <c:grouping val="standard"/>
        <c:varyColors val="0"/>
        <c:ser>
          <c:idx val="1"/>
          <c:order val="0"/>
          <c:tx>
            <c:v>2.5% SCC (2012$)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'CETA SCC Calculation'!$I$13:$I$45</c:f>
              <c:numCache>
                <c:ptCount val="33"/>
                <c:pt idx="0">
                  <c:v>57.4716793440913</c:v>
                </c:pt>
                <c:pt idx="1">
                  <c:v>58.39864191415729</c:v>
                </c:pt>
                <c:pt idx="2">
                  <c:v>59.32560448422329</c:v>
                </c:pt>
                <c:pt idx="3">
                  <c:v>60.25256705428926</c:v>
                </c:pt>
                <c:pt idx="4">
                  <c:v>61.17952962435526</c:v>
                </c:pt>
                <c:pt idx="5">
                  <c:v>63.03345476448723</c:v>
                </c:pt>
                <c:pt idx="6">
                  <c:v>63.96041733455324</c:v>
                </c:pt>
                <c:pt idx="7">
                  <c:v>64.8873799046192</c:v>
                </c:pt>
                <c:pt idx="8">
                  <c:v>65.81434247468518</c:v>
                </c:pt>
                <c:pt idx="9">
                  <c:v>66.74130504475117</c:v>
                </c:pt>
                <c:pt idx="10">
                  <c:v>67.66826761481715</c:v>
                </c:pt>
                <c:pt idx="11">
                  <c:v>68.59523018488315</c:v>
                </c:pt>
                <c:pt idx="12">
                  <c:v>69.52219275494915</c:v>
                </c:pt>
                <c:pt idx="13">
                  <c:v>70.44915532501513</c:v>
                </c:pt>
                <c:pt idx="14">
                  <c:v>71.37611789508112</c:v>
                </c:pt>
                <c:pt idx="15">
                  <c:v>72.30308046514712</c:v>
                </c:pt>
                <c:pt idx="16">
                  <c:v>73.23004303521309</c:v>
                </c:pt>
                <c:pt idx="17">
                  <c:v>75.0839681753451</c:v>
                </c:pt>
                <c:pt idx="18">
                  <c:v>76.01093074541107</c:v>
                </c:pt>
                <c:pt idx="19">
                  <c:v>76.93789331547706</c:v>
                </c:pt>
                <c:pt idx="20">
                  <c:v>77.86485588554304</c:v>
                </c:pt>
                <c:pt idx="21">
                  <c:v>78.79181845560902</c:v>
                </c:pt>
                <c:pt idx="22">
                  <c:v>79.71878102567506</c:v>
                </c:pt>
                <c:pt idx="23">
                  <c:v>80.645743595741</c:v>
                </c:pt>
                <c:pt idx="24">
                  <c:v>81.57270616580699</c:v>
                </c:pt>
                <c:pt idx="25">
                  <c:v>82.49966873587297</c:v>
                </c:pt>
                <c:pt idx="26">
                  <c:v>83.42663130593895</c:v>
                </c:pt>
                <c:pt idx="27">
                  <c:v>85.28055644607095</c:v>
                </c:pt>
                <c:pt idx="28">
                  <c:v>86.20751901613694</c:v>
                </c:pt>
                <c:pt idx="29">
                  <c:v>87.13448158620292</c:v>
                </c:pt>
                <c:pt idx="30">
                  <c:v>88.06144415626893</c:v>
                </c:pt>
                <c:pt idx="31">
                  <c:v>88.9884067263349</c:v>
                </c:pt>
                <c:pt idx="32">
                  <c:v>89.91536929640091</c:v>
                </c:pt>
              </c:numCache>
            </c:numRef>
          </c:val>
          <c:smooth val="0"/>
        </c:ser>
        <c:ser>
          <c:idx val="2"/>
          <c:order val="1"/>
          <c:tx>
            <c:v>HR 763 Inflation on Adder Only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Calculation'!$BN$7:$BN$39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10.630381676557327</c:v>
                </c:pt>
                <c:pt idx="3">
                  <c:v>17.285173457816793</c:v>
                </c:pt>
                <c:pt idx="4">
                  <c:v>23.950504978989564</c:v>
                </c:pt>
                <c:pt idx="5">
                  <c:v>30.45326743867031</c:v>
                </c:pt>
                <c:pt idx="6">
                  <c:v>36.79742593591983</c:v>
                </c:pt>
                <c:pt idx="7">
                  <c:v>42.98684886006569</c:v>
                </c:pt>
                <c:pt idx="8">
                  <c:v>49.02531024947629</c:v>
                </c:pt>
                <c:pt idx="9">
                  <c:v>54.916492092803715</c:v>
                </c:pt>
                <c:pt idx="10">
                  <c:v>60.66398657409874</c:v>
                </c:pt>
                <c:pt idx="11">
                  <c:v>66.27129826316708</c:v>
                </c:pt>
                <c:pt idx="12">
                  <c:v>71.74184625250206</c:v>
                </c:pt>
                <c:pt idx="13">
                  <c:v>77.07896624209714</c:v>
                </c:pt>
                <c:pt idx="14">
                  <c:v>82.2859125734094</c:v>
                </c:pt>
                <c:pt idx="15">
                  <c:v>87.36586021371407</c:v>
                </c:pt>
                <c:pt idx="16">
                  <c:v>92.32190669206008</c:v>
                </c:pt>
                <c:pt idx="17">
                  <c:v>97.15707398800741</c:v>
                </c:pt>
                <c:pt idx="18">
                  <c:v>101.8743103742975</c:v>
                </c:pt>
                <c:pt idx="19">
                  <c:v>106.47649221458049</c:v>
                </c:pt>
                <c:pt idx="20">
                  <c:v>110.9664257172956</c:v>
                </c:pt>
                <c:pt idx="21">
                  <c:v>115.34684864677376</c:v>
                </c:pt>
                <c:pt idx="22">
                  <c:v>119.62043199260614</c:v>
                </c:pt>
                <c:pt idx="23">
                  <c:v>123.78978159829622</c:v>
                </c:pt>
                <c:pt idx="24">
                  <c:v>127.85743975018899</c:v>
                </c:pt>
                <c:pt idx="25">
                  <c:v>131.82588672764538</c:v>
                </c:pt>
                <c:pt idx="26">
                  <c:v>135.6975423154077</c:v>
                </c:pt>
                <c:pt idx="27">
                  <c:v>139.47476727907826</c:v>
                </c:pt>
                <c:pt idx="28">
                  <c:v>143.1598648046105</c:v>
                </c:pt>
                <c:pt idx="29">
                  <c:v>146.75508190269076</c:v>
                </c:pt>
                <c:pt idx="30">
                  <c:v>150.26261077886664</c:v>
                </c:pt>
                <c:pt idx="31">
                  <c:v>153.6845901702577</c:v>
                </c:pt>
                <c:pt idx="32">
                  <c:v>157.02310664966365</c:v>
                </c:pt>
              </c:numCache>
            </c:numRef>
          </c:val>
          <c:smooth val="0"/>
        </c:ser>
        <c:ser>
          <c:idx val="3"/>
          <c:order val="2"/>
          <c:tx>
            <c:v>HR 763 Base and Adder Inflation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Calculation'!$BT$7:$BT$39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10.630381676557327</c:v>
                </c:pt>
                <c:pt idx="3">
                  <c:v>17.544451059684047</c:v>
                </c:pt>
                <c:pt idx="4">
                  <c:v>24.462736338776086</c:v>
                </c:pt>
                <c:pt idx="5">
                  <c:v>31.212282952524415</c:v>
                </c:pt>
                <c:pt idx="6">
                  <c:v>37.79720647813255</c:v>
                </c:pt>
                <c:pt idx="7">
                  <c:v>44.22152211287217</c:v>
                </c:pt>
                <c:pt idx="8">
                  <c:v>50.489147122374256</c:v>
                </c:pt>
                <c:pt idx="9">
                  <c:v>56.60390322920557</c:v>
                </c:pt>
                <c:pt idx="10">
                  <c:v>62.56951894318732</c:v>
                </c:pt>
                <c:pt idx="11">
                  <c:v>68.38963183487684</c:v>
                </c:pt>
                <c:pt idx="12">
                  <c:v>74.06779075359832</c:v>
                </c:pt>
                <c:pt idx="13">
                  <c:v>79.60745799137538</c:v>
                </c:pt>
                <c:pt idx="14">
                  <c:v>85.01201139408471</c:v>
                </c:pt>
                <c:pt idx="15">
                  <c:v>90.28474642111821</c:v>
                </c:pt>
                <c:pt idx="16">
                  <c:v>95.42887815480942</c:v>
                </c:pt>
                <c:pt idx="17">
                  <c:v>100.44754326084964</c:v>
                </c:pt>
                <c:pt idx="18">
                  <c:v>105.34380190088886</c:v>
                </c:pt>
                <c:pt idx="19">
                  <c:v>110.1206395984881</c:v>
                </c:pt>
                <c:pt idx="20">
                  <c:v>114.78096905956052</c:v>
                </c:pt>
                <c:pt idx="21">
                  <c:v>119.32763194841165</c:v>
                </c:pt>
                <c:pt idx="22">
                  <c:v>123.76340062046158</c:v>
                </c:pt>
                <c:pt idx="23">
                  <c:v>128.09097981270537</c:v>
                </c:pt>
                <c:pt idx="24">
                  <c:v>132.3130082929432</c:v>
                </c:pt>
                <c:pt idx="25">
                  <c:v>136.43206046878507</c:v>
                </c:pt>
                <c:pt idx="26">
                  <c:v>140.4506479574112</c:v>
                </c:pt>
                <c:pt idx="27">
                  <c:v>144.3712211170465</c:v>
                </c:pt>
                <c:pt idx="28">
                  <c:v>148.1961705410809</c:v>
                </c:pt>
                <c:pt idx="29">
                  <c:v>151.92782851574867</c:v>
                </c:pt>
                <c:pt idx="30">
                  <c:v>155.56847044225378</c:v>
                </c:pt>
                <c:pt idx="31">
                  <c:v>159.12031622420997</c:v>
                </c:pt>
                <c:pt idx="32">
                  <c:v>162.58553162124042</c:v>
                </c:pt>
              </c:numCache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2012$ / Short Ton CO2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23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4805"/>
          <c:w val="0.189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7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14</xdr:row>
      <xdr:rowOff>57150</xdr:rowOff>
    </xdr:from>
    <xdr:to>
      <xdr:col>21</xdr:col>
      <xdr:colOff>466725</xdr:colOff>
      <xdr:row>19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515" t="11787" r="1562" b="5709"/>
        <a:stretch>
          <a:fillRect/>
        </a:stretch>
      </xdr:blipFill>
      <xdr:spPr>
        <a:xfrm>
          <a:off x="10563225" y="2324100"/>
          <a:ext cx="2847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6</xdr:row>
      <xdr:rowOff>142875</xdr:rowOff>
    </xdr:from>
    <xdr:to>
      <xdr:col>14</xdr:col>
      <xdr:colOff>133350</xdr:colOff>
      <xdr:row>17</xdr:row>
      <xdr:rowOff>0</xdr:rowOff>
    </xdr:to>
    <xdr:sp>
      <xdr:nvSpPr>
        <xdr:cNvPr id="1" name="Line Callout 1 2"/>
        <xdr:cNvSpPr>
          <a:spLocks/>
        </xdr:cNvSpPr>
      </xdr:nvSpPr>
      <xdr:spPr>
        <a:xfrm>
          <a:off x="8067675" y="2181225"/>
          <a:ext cx="2400300" cy="1638300"/>
        </a:xfrm>
        <a:prstGeom prst="borderCallout1">
          <a:avLst>
            <a:gd name="adj1" fmla="val -111217"/>
            <a:gd name="adj2" fmla="val 20949"/>
          </a:avLst>
        </a:prstGeom>
        <a:solidFill>
          <a:srgbClr val="FADFDA"/>
        </a:solidFill>
        <a:ln w="12700" cmpd="sng">
          <a:solidFill>
            <a:srgbClr val="C433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These are the values</a:t>
          </a:r>
          <a:r>
            <a:rPr lang="en-US" cap="none" sz="2000" b="0" i="0" u="none" baseline="0">
              <a:solidFill>
                <a:srgbClr val="000000"/>
              </a:solidFill>
            </a:rPr>
            <a:t> that are used in the portfolio model over the modeling timline, 2022-2045.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ustom PS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71"/>
      </a:accent1>
      <a:accent2>
        <a:srgbClr val="E45D48"/>
      </a:accent2>
      <a:accent3>
        <a:srgbClr val="474B55"/>
      </a:accent3>
      <a:accent4>
        <a:srgbClr val="EEC28D"/>
      </a:accent4>
      <a:accent5>
        <a:srgbClr val="58C3B4"/>
      </a:accent5>
      <a:accent6>
        <a:srgbClr val="668B53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tc.wa.gov/regulatedIndustries/utilities/Pages/SocialCostofCarbon.asp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8C3B4"/>
  </sheetPr>
  <dimension ref="B2:Q38"/>
  <sheetViews>
    <sheetView tabSelected="1" zoomScale="81" zoomScaleNormal="81" zoomScalePageLayoutView="0" workbookViewId="0" topLeftCell="A1">
      <selection activeCell="B10" sqref="B10"/>
    </sheetView>
  </sheetViews>
  <sheetFormatPr defaultColWidth="9.140625" defaultRowHeight="12.75"/>
  <cols>
    <col min="12" max="12" width="11.28125" style="0" bestFit="1" customWidth="1"/>
  </cols>
  <sheetData>
    <row r="2" spans="2:17" ht="12.75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7" ht="12.75">
      <c r="B4" s="73" t="s">
        <v>72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2:17" ht="12.7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2:17" ht="12.75">
      <c r="B6" s="25"/>
      <c r="C6" s="15" t="s">
        <v>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25"/>
    </row>
    <row r="7" spans="2:17" ht="12.75">
      <c r="B7" s="25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5"/>
    </row>
    <row r="8" spans="2:17" ht="12.75">
      <c r="B8" s="25"/>
      <c r="C8" s="18"/>
      <c r="D8" s="19" t="s">
        <v>8</v>
      </c>
      <c r="E8" s="19"/>
      <c r="F8" s="19" t="s">
        <v>4</v>
      </c>
      <c r="G8" s="19">
        <v>92.498</v>
      </c>
      <c r="H8" s="19"/>
      <c r="I8" s="21" t="s">
        <v>9</v>
      </c>
      <c r="J8" s="19"/>
      <c r="K8" s="19"/>
      <c r="L8" s="19"/>
      <c r="M8" s="19"/>
      <c r="N8" s="19"/>
      <c r="O8" s="19"/>
      <c r="P8" s="20"/>
      <c r="Q8" s="25"/>
    </row>
    <row r="9" spans="2:17" ht="12.75">
      <c r="B9" s="25"/>
      <c r="C9" s="18"/>
      <c r="D9" s="47" t="s">
        <v>49</v>
      </c>
      <c r="E9" s="19"/>
      <c r="F9" s="19" t="s">
        <v>4</v>
      </c>
      <c r="G9" s="19">
        <v>112.348</v>
      </c>
      <c r="H9" s="19"/>
      <c r="I9" s="19"/>
      <c r="J9" s="19"/>
      <c r="K9" s="19"/>
      <c r="L9" s="19"/>
      <c r="M9" s="19"/>
      <c r="N9" s="19"/>
      <c r="O9" s="19"/>
      <c r="P9" s="20"/>
      <c r="Q9" s="25"/>
    </row>
    <row r="10" spans="2:17" ht="12.75">
      <c r="B10" s="25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5"/>
    </row>
    <row r="11" spans="2:17" ht="12.75">
      <c r="B11" s="25"/>
      <c r="C11" s="22"/>
      <c r="D11" s="23" t="s">
        <v>10</v>
      </c>
      <c r="E11" s="23"/>
      <c r="F11" s="23" t="s">
        <v>4</v>
      </c>
      <c r="G11" s="23">
        <f>G9/G8</f>
        <v>1.2145992345780448</v>
      </c>
      <c r="H11" s="23"/>
      <c r="I11" s="23" t="s">
        <v>12</v>
      </c>
      <c r="J11" s="23"/>
      <c r="K11" s="23"/>
      <c r="L11" s="23"/>
      <c r="M11" s="23"/>
      <c r="N11" s="23"/>
      <c r="O11" s="23"/>
      <c r="P11" s="24"/>
      <c r="Q11" s="25"/>
    </row>
    <row r="12" spans="2:17" ht="12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2:17" ht="12.75"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7" ht="12.7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ht="12.75">
      <c r="B15" s="25"/>
      <c r="C15" s="15" t="s">
        <v>15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25"/>
    </row>
    <row r="16" spans="2:17" ht="12.75">
      <c r="B16" s="25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5"/>
    </row>
    <row r="17" spans="2:17" ht="12.75">
      <c r="B17" s="25"/>
      <c r="C17" s="18"/>
      <c r="D17" s="19" t="s">
        <v>16</v>
      </c>
      <c r="E17" s="19"/>
      <c r="F17" s="19" t="s">
        <v>4</v>
      </c>
      <c r="G17" s="19">
        <v>1.10231</v>
      </c>
      <c r="H17" s="19" t="s">
        <v>5</v>
      </c>
      <c r="I17" s="21"/>
      <c r="J17" s="19"/>
      <c r="K17" s="19"/>
      <c r="L17" s="19"/>
      <c r="M17" s="19"/>
      <c r="N17" s="19"/>
      <c r="O17" s="19"/>
      <c r="P17" s="20"/>
      <c r="Q17" s="25"/>
    </row>
    <row r="18" spans="2:17" ht="12.75">
      <c r="B18" s="25"/>
      <c r="C18" s="18"/>
      <c r="D18" s="19"/>
      <c r="E18" s="19"/>
      <c r="F18" s="19"/>
      <c r="G18" s="19"/>
      <c r="H18" s="19"/>
      <c r="I18" s="27"/>
      <c r="J18" s="19"/>
      <c r="K18" s="19"/>
      <c r="L18" s="19"/>
      <c r="M18" s="19"/>
      <c r="N18" s="19"/>
      <c r="O18" s="19"/>
      <c r="P18" s="20"/>
      <c r="Q18" s="25"/>
    </row>
    <row r="19" spans="2:17" ht="12.75">
      <c r="B19" s="25"/>
      <c r="C19" s="18"/>
      <c r="D19" s="19" t="s">
        <v>17</v>
      </c>
      <c r="E19" s="19"/>
      <c r="F19" s="29">
        <v>58.942</v>
      </c>
      <c r="G19" s="19"/>
      <c r="H19" s="19" t="s">
        <v>3</v>
      </c>
      <c r="I19" s="27" t="s">
        <v>19</v>
      </c>
      <c r="J19" s="19"/>
      <c r="K19" s="19" t="s">
        <v>4</v>
      </c>
      <c r="L19" s="29">
        <f>F19/G17</f>
        <v>53.47134653591095</v>
      </c>
      <c r="M19" s="19"/>
      <c r="N19" s="19"/>
      <c r="O19" s="19"/>
      <c r="P19" s="20"/>
      <c r="Q19" s="25"/>
    </row>
    <row r="20" spans="2:17" ht="12.75">
      <c r="B20" s="25"/>
      <c r="C20" s="22"/>
      <c r="D20" s="23"/>
      <c r="E20" s="23"/>
      <c r="F20" s="26" t="s">
        <v>18</v>
      </c>
      <c r="G20" s="23"/>
      <c r="H20" s="23"/>
      <c r="I20" s="26" t="s">
        <v>20</v>
      </c>
      <c r="J20" s="23"/>
      <c r="K20" s="23"/>
      <c r="L20" s="26" t="s">
        <v>21</v>
      </c>
      <c r="M20" s="23"/>
      <c r="N20" s="23"/>
      <c r="O20" s="23"/>
      <c r="P20" s="24"/>
      <c r="Q20" s="25"/>
    </row>
    <row r="21" spans="2:17" ht="12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ht="12.75">
      <c r="B22" s="25" t="s">
        <v>13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ht="12.75">
      <c r="B24" s="25"/>
      <c r="C24" s="15" t="s">
        <v>24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25"/>
    </row>
    <row r="25" spans="2:17" ht="12.75">
      <c r="B25" s="25"/>
      <c r="C25" s="18"/>
      <c r="D25" s="19"/>
      <c r="E25" s="19"/>
      <c r="F25" s="19"/>
      <c r="G25" s="19"/>
      <c r="H25" s="19"/>
      <c r="I25" s="19"/>
      <c r="J25" s="19"/>
      <c r="K25" s="19"/>
      <c r="L25" s="27"/>
      <c r="M25" s="19"/>
      <c r="N25" s="19"/>
      <c r="O25" s="19"/>
      <c r="P25" s="20"/>
      <c r="Q25" s="25"/>
    </row>
    <row r="26" spans="2:17" ht="12.75">
      <c r="B26" s="25"/>
      <c r="C26" s="18"/>
      <c r="D26" s="19" t="s">
        <v>22</v>
      </c>
      <c r="E26" s="19"/>
      <c r="F26" s="19" t="s">
        <v>4</v>
      </c>
      <c r="G26" s="30">
        <v>0.025</v>
      </c>
      <c r="H26" s="19"/>
      <c r="I26" s="19" t="s">
        <v>27</v>
      </c>
      <c r="J26" s="14" t="s">
        <v>21</v>
      </c>
      <c r="K26" s="14"/>
      <c r="L26" s="27" t="s">
        <v>4</v>
      </c>
      <c r="M26" s="28">
        <f>L19</f>
        <v>53.47134653591095</v>
      </c>
      <c r="N26" s="19"/>
      <c r="O26" s="19"/>
      <c r="P26" s="20"/>
      <c r="Q26" s="25"/>
    </row>
    <row r="27" spans="2:17" ht="12.75">
      <c r="B27" s="25"/>
      <c r="C27" s="18"/>
      <c r="D27" s="19" t="s">
        <v>23</v>
      </c>
      <c r="E27" s="19"/>
      <c r="F27" s="19" t="s">
        <v>4</v>
      </c>
      <c r="G27" s="19">
        <v>2018</v>
      </c>
      <c r="H27" s="19"/>
      <c r="I27" s="19"/>
      <c r="J27" s="19" t="s">
        <v>28</v>
      </c>
      <c r="K27" s="19"/>
      <c r="L27" s="27" t="s">
        <v>4</v>
      </c>
      <c r="M27" s="28">
        <f>M26*(1+G26)^(G28-G27)</f>
        <v>43.886424306107415</v>
      </c>
      <c r="N27" s="19"/>
      <c r="O27" s="19"/>
      <c r="P27" s="20"/>
      <c r="Q27" s="25"/>
    </row>
    <row r="28" spans="2:17" ht="12.75">
      <c r="B28" s="25"/>
      <c r="C28" s="18"/>
      <c r="D28" s="19" t="s">
        <v>25</v>
      </c>
      <c r="E28" s="19"/>
      <c r="F28" s="19" t="s">
        <v>4</v>
      </c>
      <c r="G28" s="19">
        <v>2010</v>
      </c>
      <c r="H28" s="19"/>
      <c r="I28" s="19"/>
      <c r="J28" s="19" t="s">
        <v>29</v>
      </c>
      <c r="K28" s="19"/>
      <c r="L28" s="27" t="s">
        <v>4</v>
      </c>
      <c r="M28" s="28">
        <f>M27/(1+G26)^(G28-G29)</f>
        <v>46.1081745366041</v>
      </c>
      <c r="N28" s="19"/>
      <c r="O28" s="19"/>
      <c r="P28" s="20"/>
      <c r="Q28" s="25"/>
    </row>
    <row r="29" spans="2:17" ht="12.75">
      <c r="B29" s="25"/>
      <c r="C29" s="22"/>
      <c r="D29" s="23" t="s">
        <v>26</v>
      </c>
      <c r="E29" s="23"/>
      <c r="F29" s="23" t="s">
        <v>4</v>
      </c>
      <c r="G29" s="23">
        <v>2012</v>
      </c>
      <c r="H29" s="23"/>
      <c r="I29" s="23"/>
      <c r="J29" s="23"/>
      <c r="K29" s="23"/>
      <c r="L29" s="23"/>
      <c r="M29" s="23"/>
      <c r="N29" s="23"/>
      <c r="O29" s="23"/>
      <c r="P29" s="24"/>
      <c r="Q29" s="25"/>
    </row>
    <row r="30" spans="2:17" ht="12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ht="12.7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7" ht="12.75">
      <c r="B37" s="31" t="s">
        <v>33</v>
      </c>
    </row>
    <row r="38" ht="12.75">
      <c r="B38" s="31" t="s">
        <v>34</v>
      </c>
    </row>
  </sheetData>
  <sheetProtection/>
  <hyperlinks>
    <hyperlink ref="I8" r:id="rId1" display="https://www.utc.wa.gov/regulatedIndustries/utilities/Pages/SocialCostofCarbon.aspx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71"/>
  </sheetPr>
  <dimension ref="B1:AK49"/>
  <sheetViews>
    <sheetView zoomScale="80" zoomScaleNormal="80" zoomScalePageLayoutView="0" workbookViewId="0" topLeftCell="A1">
      <selection activeCell="I2" sqref="I2"/>
    </sheetView>
  </sheetViews>
  <sheetFormatPr defaultColWidth="9.140625" defaultRowHeight="12.75"/>
  <cols>
    <col min="1" max="2" width="9.140625" style="2" customWidth="1"/>
    <col min="3" max="3" width="11.57421875" style="6" bestFit="1" customWidth="1"/>
    <col min="4" max="4" width="11.57421875" style="2" bestFit="1" customWidth="1"/>
    <col min="5" max="5" width="13.7109375" style="11" customWidth="1"/>
    <col min="6" max="6" width="9.140625" style="2" customWidth="1"/>
    <col min="7" max="9" width="11.57421875" style="2" bestFit="1" customWidth="1"/>
    <col min="10" max="11" width="9.140625" style="2" customWidth="1"/>
    <col min="12" max="13" width="14.28125" style="2" customWidth="1"/>
    <col min="14" max="16384" width="9.140625" style="2" customWidth="1"/>
  </cols>
  <sheetData>
    <row r="1" spans="2:9" s="49" customFormat="1" ht="65.25" customHeight="1">
      <c r="B1" s="50"/>
      <c r="C1" s="71" t="s">
        <v>67</v>
      </c>
      <c r="D1" s="50" t="s">
        <v>68</v>
      </c>
      <c r="E1" s="72"/>
      <c r="F1" s="50"/>
      <c r="G1" s="50" t="s">
        <v>69</v>
      </c>
      <c r="H1" s="50" t="s">
        <v>70</v>
      </c>
      <c r="I1" s="50" t="s">
        <v>71</v>
      </c>
    </row>
    <row r="2" spans="2:12" ht="41.25" customHeight="1">
      <c r="B2" s="1" t="s">
        <v>0</v>
      </c>
      <c r="C2" s="13" t="s">
        <v>6</v>
      </c>
      <c r="D2" s="10" t="s">
        <v>30</v>
      </c>
      <c r="E2" s="7" t="s">
        <v>31</v>
      </c>
      <c r="G2" s="10" t="s">
        <v>32</v>
      </c>
      <c r="H2" s="10" t="s">
        <v>1</v>
      </c>
      <c r="I2" s="10" t="s">
        <v>2</v>
      </c>
      <c r="J2" s="12">
        <v>2019</v>
      </c>
      <c r="K2" s="9">
        <v>0.025</v>
      </c>
      <c r="L2" s="2">
        <v>2012</v>
      </c>
    </row>
    <row r="3" spans="2:9" ht="12.75">
      <c r="B3" s="3">
        <v>2010</v>
      </c>
      <c r="C3">
        <v>50</v>
      </c>
      <c r="D3" s="4">
        <f>C3/$K$4*$K$5</f>
        <v>60.729961728902246</v>
      </c>
      <c r="E3" s="8">
        <f aca="true" t="shared" si="0" ref="E3:E43">D3</f>
        <v>60.729961728902246</v>
      </c>
      <c r="G3" s="4">
        <f>D3*(1/1.10231)</f>
        <v>55.09336006105565</v>
      </c>
      <c r="H3" s="4">
        <f>G3*(1+$K$2)^(B3-$J$2)</f>
        <v>44.1148159460316</v>
      </c>
      <c r="I3" s="4">
        <f>H3/(1+$K$2)^(B3-$L$2)</f>
        <v>46.34812850329945</v>
      </c>
    </row>
    <row r="4" spans="2:11" ht="14.25">
      <c r="B4" s="3">
        <v>2011</v>
      </c>
      <c r="C4">
        <v>51</v>
      </c>
      <c r="D4" s="4">
        <f aca="true" t="shared" si="1" ref="D4:D47">C4/$K$4*$K$5</f>
        <v>61.944560963480285</v>
      </c>
      <c r="E4" s="8">
        <f t="shared" si="0"/>
        <v>61.944560963480285</v>
      </c>
      <c r="G4" s="4">
        <f aca="true" t="shared" si="2" ref="G4:G43">D4*(1/1.10231)</f>
        <v>56.19522726227675</v>
      </c>
      <c r="H4" s="4">
        <f aca="true" t="shared" si="3" ref="H4:H43">G4*(1+$K$2)^(B4-$J$2)</f>
        <v>46.122040071576016</v>
      </c>
      <c r="I4" s="4">
        <f aca="true" t="shared" si="4" ref="I4:I43">H4/(1+$K$2)^(B4-$L$2)</f>
        <v>47.27509107336541</v>
      </c>
      <c r="J4" s="2" t="s">
        <v>47</v>
      </c>
      <c r="K4" s="39">
        <v>92.498</v>
      </c>
    </row>
    <row r="5" spans="2:11" ht="14.25">
      <c r="B5" s="3">
        <v>2012</v>
      </c>
      <c r="C5">
        <v>53</v>
      </c>
      <c r="D5" s="4">
        <f t="shared" si="1"/>
        <v>64.37375943263638</v>
      </c>
      <c r="E5" s="8">
        <f t="shared" si="0"/>
        <v>64.37375943263638</v>
      </c>
      <c r="G5" s="4">
        <f t="shared" si="2"/>
        <v>58.39896166471898</v>
      </c>
      <c r="H5" s="4">
        <f t="shared" si="3"/>
        <v>49.129016213497394</v>
      </c>
      <c r="I5" s="4">
        <f t="shared" si="4"/>
        <v>49.129016213497394</v>
      </c>
      <c r="J5" s="2" t="s">
        <v>48</v>
      </c>
      <c r="K5" s="39">
        <v>112.348</v>
      </c>
    </row>
    <row r="6" spans="2:9" ht="12.75">
      <c r="B6" s="3">
        <v>2013</v>
      </c>
      <c r="C6">
        <v>54</v>
      </c>
      <c r="D6" s="4">
        <f t="shared" si="1"/>
        <v>65.58835866721442</v>
      </c>
      <c r="E6" s="8">
        <f t="shared" si="0"/>
        <v>65.58835866721442</v>
      </c>
      <c r="G6" s="4">
        <f t="shared" si="2"/>
        <v>59.50082886594009</v>
      </c>
      <c r="H6" s="4">
        <f t="shared" si="3"/>
        <v>51.307378253152464</v>
      </c>
      <c r="I6" s="4">
        <f t="shared" si="4"/>
        <v>50.05597878356338</v>
      </c>
    </row>
    <row r="7" spans="2:9" ht="12.75">
      <c r="B7" s="3">
        <v>2014</v>
      </c>
      <c r="C7">
        <v>55</v>
      </c>
      <c r="D7" s="4">
        <f t="shared" si="1"/>
        <v>66.80295790179247</v>
      </c>
      <c r="E7" s="8">
        <f t="shared" si="0"/>
        <v>66.80295790179247</v>
      </c>
      <c r="G7" s="4">
        <f t="shared" si="2"/>
        <v>60.60269606716121</v>
      </c>
      <c r="H7" s="4">
        <f t="shared" si="3"/>
        <v>53.56395275965686</v>
      </c>
      <c r="I7" s="4">
        <f t="shared" si="4"/>
        <v>50.98294135362937</v>
      </c>
    </row>
    <row r="8" spans="2:9" ht="12.75">
      <c r="B8" s="3">
        <v>2015</v>
      </c>
      <c r="C8">
        <v>56</v>
      </c>
      <c r="D8" s="4">
        <f t="shared" si="1"/>
        <v>68.01755713637051</v>
      </c>
      <c r="E8" s="8">
        <f t="shared" si="0"/>
        <v>68.01755713637051</v>
      </c>
      <c r="G8" s="4">
        <f t="shared" si="2"/>
        <v>61.70456326838232</v>
      </c>
      <c r="H8" s="4">
        <f t="shared" si="3"/>
        <v>55.90128888007825</v>
      </c>
      <c r="I8" s="4">
        <f t="shared" si="4"/>
        <v>51.90990392369537</v>
      </c>
    </row>
    <row r="9" spans="2:9" ht="12.75">
      <c r="B9" s="3">
        <v>2016</v>
      </c>
      <c r="C9">
        <v>57</v>
      </c>
      <c r="D9" s="4">
        <f t="shared" si="1"/>
        <v>69.23215637094856</v>
      </c>
      <c r="E9" s="8">
        <f t="shared" si="0"/>
        <v>69.23215637094856</v>
      </c>
      <c r="G9" s="4">
        <f t="shared" si="2"/>
        <v>62.806430469603434</v>
      </c>
      <c r="H9" s="4">
        <f t="shared" si="3"/>
        <v>58.32201433604591</v>
      </c>
      <c r="I9" s="4">
        <f t="shared" si="4"/>
        <v>52.83686649376135</v>
      </c>
    </row>
    <row r="10" spans="2:9" ht="12.75">
      <c r="B10" s="3">
        <v>2017</v>
      </c>
      <c r="C10">
        <v>59</v>
      </c>
      <c r="D10" s="4">
        <f t="shared" si="1"/>
        <v>71.66135484010465</v>
      </c>
      <c r="E10" s="8">
        <f t="shared" si="0"/>
        <v>71.66135484010465</v>
      </c>
      <c r="G10" s="4">
        <f t="shared" si="2"/>
        <v>65.01016487204566</v>
      </c>
      <c r="H10" s="4">
        <f t="shared" si="3"/>
        <v>61.877610824076775</v>
      </c>
      <c r="I10" s="4">
        <f t="shared" si="4"/>
        <v>54.690791633893326</v>
      </c>
    </row>
    <row r="11" spans="2:9" ht="12.75">
      <c r="B11" s="3">
        <v>2018</v>
      </c>
      <c r="C11">
        <v>60</v>
      </c>
      <c r="D11" s="4">
        <f t="shared" si="1"/>
        <v>72.87595407468268</v>
      </c>
      <c r="E11" s="8">
        <f t="shared" si="0"/>
        <v>72.87595407468268</v>
      </c>
      <c r="G11" s="4">
        <f t="shared" si="2"/>
        <v>66.11203207326676</v>
      </c>
      <c r="H11" s="4">
        <f t="shared" si="3"/>
        <v>64.49954348611392</v>
      </c>
      <c r="I11" s="4">
        <f t="shared" si="4"/>
        <v>55.617754203959315</v>
      </c>
    </row>
    <row r="12" spans="2:9" ht="12.75">
      <c r="B12" s="3">
        <v>2019</v>
      </c>
      <c r="C12">
        <v>61</v>
      </c>
      <c r="D12" s="4">
        <f t="shared" si="1"/>
        <v>74.09055330926074</v>
      </c>
      <c r="E12" s="8">
        <f t="shared" si="0"/>
        <v>74.09055330926074</v>
      </c>
      <c r="G12" s="4">
        <f t="shared" si="2"/>
        <v>67.21389927448789</v>
      </c>
      <c r="H12" s="4">
        <f t="shared" si="3"/>
        <v>67.21389927448789</v>
      </c>
      <c r="I12" s="4">
        <f t="shared" si="4"/>
        <v>56.544716774025304</v>
      </c>
    </row>
    <row r="13" spans="2:37" ht="12.75">
      <c r="B13" s="3">
        <v>2020</v>
      </c>
      <c r="C13">
        <v>62</v>
      </c>
      <c r="D13" s="4">
        <f t="shared" si="1"/>
        <v>75.30515254383879</v>
      </c>
      <c r="E13" s="8">
        <f t="shared" si="0"/>
        <v>75.30515254383879</v>
      </c>
      <c r="G13" s="4">
        <f t="shared" si="2"/>
        <v>68.315766475709</v>
      </c>
      <c r="H13" s="4">
        <f t="shared" si="3"/>
        <v>70.02366063760172</v>
      </c>
      <c r="I13" s="4">
        <f t="shared" si="4"/>
        <v>57.4716793440913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2:37" ht="12.75">
      <c r="B14" s="3">
        <v>2021</v>
      </c>
      <c r="C14">
        <v>63</v>
      </c>
      <c r="D14" s="4">
        <f t="shared" si="1"/>
        <v>76.51975177841682</v>
      </c>
      <c r="E14" s="8">
        <f t="shared" si="0"/>
        <v>76.51975177841682</v>
      </c>
      <c r="G14" s="4">
        <f t="shared" si="2"/>
        <v>69.41763367693011</v>
      </c>
      <c r="H14" s="4">
        <f t="shared" si="3"/>
        <v>72.93190138182469</v>
      </c>
      <c r="I14" s="4">
        <f t="shared" si="4"/>
        <v>58.39864191415729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74"/>
      <c r="AA14" s="74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2:37" ht="12.75">
      <c r="B15" s="3">
        <v>2022</v>
      </c>
      <c r="C15">
        <v>64</v>
      </c>
      <c r="D15" s="4">
        <f t="shared" si="1"/>
        <v>77.73435101299488</v>
      </c>
      <c r="E15" s="8">
        <f t="shared" si="0"/>
        <v>77.73435101299488</v>
      </c>
      <c r="G15" s="4">
        <f t="shared" si="2"/>
        <v>70.51950087815123</v>
      </c>
      <c r="H15" s="4">
        <f t="shared" si="3"/>
        <v>75.94178937536033</v>
      </c>
      <c r="I15" s="48">
        <f t="shared" si="4"/>
        <v>59.32560448422329</v>
      </c>
      <c r="N15" s="40"/>
      <c r="O15" s="40"/>
      <c r="P15" s="40"/>
      <c r="Q15" s="40"/>
      <c r="R15" s="40"/>
      <c r="S15" s="40"/>
      <c r="T15" s="40"/>
      <c r="U15" s="40"/>
      <c r="V15" s="74"/>
      <c r="W15" s="74"/>
      <c r="X15" s="74"/>
      <c r="Y15" s="74"/>
      <c r="Z15" s="74"/>
      <c r="AA15" s="74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2:37" ht="12.75">
      <c r="B16" s="3">
        <v>2023</v>
      </c>
      <c r="C16">
        <v>65</v>
      </c>
      <c r="D16" s="4">
        <f t="shared" si="1"/>
        <v>78.94895024757291</v>
      </c>
      <c r="E16" s="8">
        <f t="shared" si="0"/>
        <v>78.94895024757291</v>
      </c>
      <c r="G16" s="4">
        <f t="shared" si="2"/>
        <v>71.62136807937233</v>
      </c>
      <c r="H16" s="4">
        <f t="shared" si="3"/>
        <v>79.05658933020906</v>
      </c>
      <c r="I16" s="48">
        <f t="shared" si="4"/>
        <v>60.25256705428926</v>
      </c>
      <c r="N16" s="43"/>
      <c r="O16" s="40"/>
      <c r="P16" s="42"/>
      <c r="Q16" s="42"/>
      <c r="R16" s="42"/>
      <c r="S16" s="40"/>
      <c r="T16" s="40"/>
      <c r="U16" s="41"/>
      <c r="V16" s="42"/>
      <c r="W16" s="42"/>
      <c r="X16" s="42"/>
      <c r="Y16" s="42"/>
      <c r="Z16" s="42"/>
      <c r="AA16" s="42"/>
      <c r="AB16" s="44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2:37" ht="12.75">
      <c r="B17" s="3">
        <v>2024</v>
      </c>
      <c r="C17">
        <v>66</v>
      </c>
      <c r="D17" s="4">
        <f t="shared" si="1"/>
        <v>80.16354948215097</v>
      </c>
      <c r="E17" s="8">
        <f t="shared" si="0"/>
        <v>80.16354948215097</v>
      </c>
      <c r="G17" s="4">
        <f t="shared" si="2"/>
        <v>72.72323528059346</v>
      </c>
      <c r="H17" s="4">
        <f t="shared" si="3"/>
        <v>82.27966566444067</v>
      </c>
      <c r="I17" s="48">
        <f t="shared" si="4"/>
        <v>61.17952962435526</v>
      </c>
      <c r="N17" s="40"/>
      <c r="O17" s="40"/>
      <c r="P17" s="40"/>
      <c r="Q17" s="40"/>
      <c r="R17" s="40"/>
      <c r="S17" s="40"/>
      <c r="T17" s="45"/>
      <c r="U17" s="40"/>
      <c r="V17" s="46"/>
      <c r="W17" s="46"/>
      <c r="X17" s="46"/>
      <c r="Y17" s="46"/>
      <c r="Z17" s="46"/>
      <c r="AA17" s="46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2:37" ht="12.75">
      <c r="B18" s="3">
        <v>2025</v>
      </c>
      <c r="C18">
        <v>68</v>
      </c>
      <c r="D18" s="4">
        <f t="shared" si="1"/>
        <v>82.59274795130705</v>
      </c>
      <c r="E18" s="8">
        <f t="shared" si="0"/>
        <v>82.59274795130705</v>
      </c>
      <c r="G18" s="4">
        <f t="shared" si="2"/>
        <v>74.92696968303568</v>
      </c>
      <c r="H18" s="4">
        <f t="shared" si="3"/>
        <v>86.89231358805324</v>
      </c>
      <c r="I18" s="48">
        <f t="shared" si="4"/>
        <v>63.03345476448723</v>
      </c>
      <c r="N18" s="40"/>
      <c r="O18" s="40"/>
      <c r="P18" s="40"/>
      <c r="Q18" s="40"/>
      <c r="R18" s="40"/>
      <c r="S18" s="40"/>
      <c r="T18" s="45"/>
      <c r="U18" s="40"/>
      <c r="V18" s="46"/>
      <c r="W18" s="46"/>
      <c r="X18" s="46"/>
      <c r="Y18" s="46"/>
      <c r="Z18" s="46"/>
      <c r="AA18" s="46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2:37" ht="12.75">
      <c r="B19" s="3">
        <v>2026</v>
      </c>
      <c r="C19">
        <v>69</v>
      </c>
      <c r="D19" s="4">
        <f t="shared" si="1"/>
        <v>83.8073471858851</v>
      </c>
      <c r="E19" s="8">
        <f t="shared" si="0"/>
        <v>83.8073471858851</v>
      </c>
      <c r="G19" s="4">
        <f t="shared" si="2"/>
        <v>76.0288368842568</v>
      </c>
      <c r="H19" s="4">
        <f t="shared" si="3"/>
        <v>90.3743952722804</v>
      </c>
      <c r="I19" s="48">
        <f t="shared" si="4"/>
        <v>63.96041733455324</v>
      </c>
      <c r="N19" s="40"/>
      <c r="O19" s="40"/>
      <c r="P19" s="40"/>
      <c r="Q19" s="40"/>
      <c r="R19" s="40"/>
      <c r="S19" s="40"/>
      <c r="T19" s="45"/>
      <c r="U19" s="40"/>
      <c r="V19" s="46"/>
      <c r="W19" s="46"/>
      <c r="X19" s="46"/>
      <c r="Y19" s="46"/>
      <c r="Z19" s="46"/>
      <c r="AA19" s="46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2:37" ht="12.75">
      <c r="B20" s="3">
        <v>2027</v>
      </c>
      <c r="C20">
        <v>70</v>
      </c>
      <c r="D20" s="4">
        <f t="shared" si="1"/>
        <v>85.02194642046314</v>
      </c>
      <c r="E20" s="8">
        <f t="shared" si="0"/>
        <v>85.02194642046314</v>
      </c>
      <c r="G20" s="4">
        <f t="shared" si="2"/>
        <v>77.1307040854779</v>
      </c>
      <c r="H20" s="4">
        <f t="shared" si="3"/>
        <v>93.97627334472632</v>
      </c>
      <c r="I20" s="48">
        <f t="shared" si="4"/>
        <v>64.8873799046192</v>
      </c>
      <c r="N20" s="40"/>
      <c r="O20" s="40"/>
      <c r="P20" s="40"/>
      <c r="Q20" s="40"/>
      <c r="R20" s="40"/>
      <c r="S20" s="40"/>
      <c r="T20" s="45"/>
      <c r="U20" s="40"/>
      <c r="V20" s="46"/>
      <c r="W20" s="46"/>
      <c r="X20" s="46"/>
      <c r="Y20" s="46"/>
      <c r="Z20" s="46"/>
      <c r="AA20" s="46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2:37" ht="12.75">
      <c r="B21" s="3">
        <v>2028</v>
      </c>
      <c r="C21">
        <v>71</v>
      </c>
      <c r="D21" s="4">
        <f t="shared" si="1"/>
        <v>86.23654565504118</v>
      </c>
      <c r="E21" s="8">
        <f t="shared" si="0"/>
        <v>86.23654565504118</v>
      </c>
      <c r="G21" s="4">
        <f t="shared" si="2"/>
        <v>78.23257128669901</v>
      </c>
      <c r="H21" s="4">
        <f t="shared" si="3"/>
        <v>97.70176132374938</v>
      </c>
      <c r="I21" s="48">
        <f t="shared" si="4"/>
        <v>65.81434247468518</v>
      </c>
      <c r="N21" s="40"/>
      <c r="O21" s="40"/>
      <c r="P21" s="40"/>
      <c r="Q21" s="40"/>
      <c r="R21" s="40"/>
      <c r="S21" s="40"/>
      <c r="T21" s="45"/>
      <c r="U21" s="40"/>
      <c r="V21" s="46"/>
      <c r="W21" s="46"/>
      <c r="X21" s="46"/>
      <c r="Y21" s="46"/>
      <c r="Z21" s="46"/>
      <c r="AA21" s="46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2:37" ht="12.75">
      <c r="B22" s="3">
        <v>2029</v>
      </c>
      <c r="C22">
        <v>72</v>
      </c>
      <c r="D22" s="4">
        <f t="shared" si="1"/>
        <v>87.45114488961923</v>
      </c>
      <c r="E22" s="8">
        <f t="shared" si="0"/>
        <v>87.45114488961923</v>
      </c>
      <c r="G22" s="4">
        <f t="shared" si="2"/>
        <v>79.33443848792012</v>
      </c>
      <c r="H22" s="4">
        <f t="shared" si="3"/>
        <v>101.55478853088316</v>
      </c>
      <c r="I22" s="48">
        <f t="shared" si="4"/>
        <v>66.74130504475117</v>
      </c>
      <c r="N22" s="40"/>
      <c r="O22" s="40"/>
      <c r="P22" s="40"/>
      <c r="Q22" s="40"/>
      <c r="R22" s="40"/>
      <c r="S22" s="40"/>
      <c r="T22" s="45"/>
      <c r="U22" s="40"/>
      <c r="V22" s="46"/>
      <c r="W22" s="46"/>
      <c r="X22" s="46"/>
      <c r="Y22" s="46"/>
      <c r="Z22" s="46"/>
      <c r="AA22" s="46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2:37" ht="12.75">
      <c r="B23" s="3">
        <v>2030</v>
      </c>
      <c r="C23">
        <v>73</v>
      </c>
      <c r="D23" s="4">
        <f t="shared" si="1"/>
        <v>88.66574412419727</v>
      </c>
      <c r="E23" s="8">
        <f t="shared" si="0"/>
        <v>88.66574412419727</v>
      </c>
      <c r="G23" s="4">
        <f t="shared" si="2"/>
        <v>80.43630568914124</v>
      </c>
      <c r="H23" s="4">
        <f t="shared" si="3"/>
        <v>105.53940349754627</v>
      </c>
      <c r="I23" s="48">
        <f t="shared" si="4"/>
        <v>67.66826761481715</v>
      </c>
      <c r="N23" s="40"/>
      <c r="O23" s="40"/>
      <c r="P23" s="40"/>
      <c r="Q23" s="40"/>
      <c r="R23" s="40"/>
      <c r="S23" s="40"/>
      <c r="T23" s="45"/>
      <c r="U23" s="40"/>
      <c r="V23" s="46"/>
      <c r="W23" s="46"/>
      <c r="X23" s="46"/>
      <c r="Y23" s="46"/>
      <c r="Z23" s="46"/>
      <c r="AA23" s="46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2:37" ht="12.75">
      <c r="B24" s="3">
        <v>2031</v>
      </c>
      <c r="C24">
        <v>74</v>
      </c>
      <c r="D24" s="4">
        <f t="shared" si="1"/>
        <v>89.88034335877532</v>
      </c>
      <c r="E24" s="8">
        <f t="shared" si="0"/>
        <v>89.88034335877532</v>
      </c>
      <c r="G24" s="4">
        <f t="shared" si="2"/>
        <v>81.53817289036236</v>
      </c>
      <c r="H24" s="4">
        <f t="shared" si="3"/>
        <v>109.65977746971076</v>
      </c>
      <c r="I24" s="48">
        <f t="shared" si="4"/>
        <v>68.59523018488315</v>
      </c>
      <c r="N24" s="40"/>
      <c r="O24" s="40"/>
      <c r="P24" s="40"/>
      <c r="Q24" s="40"/>
      <c r="R24" s="40"/>
      <c r="S24" s="40"/>
      <c r="T24" s="45"/>
      <c r="U24" s="40"/>
      <c r="V24" s="46"/>
      <c r="W24" s="46"/>
      <c r="X24" s="46"/>
      <c r="Y24" s="46"/>
      <c r="Z24" s="46"/>
      <c r="AA24" s="46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2:37" ht="12.75">
      <c r="B25" s="3">
        <v>2032</v>
      </c>
      <c r="C25">
        <v>75</v>
      </c>
      <c r="D25" s="4">
        <f t="shared" si="1"/>
        <v>91.09494259335337</v>
      </c>
      <c r="E25" s="8">
        <f t="shared" si="0"/>
        <v>91.09494259335337</v>
      </c>
      <c r="G25" s="4">
        <f t="shared" si="2"/>
        <v>82.64004009158347</v>
      </c>
      <c r="H25" s="4">
        <f t="shared" si="3"/>
        <v>113.9202080132975</v>
      </c>
      <c r="I25" s="48">
        <f t="shared" si="4"/>
        <v>69.52219275494915</v>
      </c>
      <c r="N25" s="40"/>
      <c r="O25" s="40"/>
      <c r="P25" s="40"/>
      <c r="Q25" s="40"/>
      <c r="R25" s="40"/>
      <c r="S25" s="40"/>
      <c r="T25" s="45"/>
      <c r="U25" s="40"/>
      <c r="V25" s="46"/>
      <c r="W25" s="46"/>
      <c r="X25" s="46"/>
      <c r="Y25" s="46"/>
      <c r="Z25" s="46"/>
      <c r="AA25" s="46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2:37" ht="12.75">
      <c r="B26" s="3">
        <v>2033</v>
      </c>
      <c r="C26">
        <v>76</v>
      </c>
      <c r="D26" s="4">
        <f t="shared" si="1"/>
        <v>92.30954182793141</v>
      </c>
      <c r="E26" s="8">
        <f t="shared" si="0"/>
        <v>92.30954182793141</v>
      </c>
      <c r="G26" s="4">
        <f t="shared" si="2"/>
        <v>83.74190729280458</v>
      </c>
      <c r="H26" s="4">
        <f t="shared" si="3"/>
        <v>118.32512272314499</v>
      </c>
      <c r="I26" s="48">
        <f t="shared" si="4"/>
        <v>70.44915532501513</v>
      </c>
      <c r="N26" s="40"/>
      <c r="O26" s="40"/>
      <c r="P26" s="40"/>
      <c r="Q26" s="40"/>
      <c r="R26" s="40"/>
      <c r="S26" s="40"/>
      <c r="T26" s="45"/>
      <c r="U26" s="40"/>
      <c r="V26" s="46"/>
      <c r="W26" s="46"/>
      <c r="X26" s="46"/>
      <c r="Y26" s="46"/>
      <c r="Z26" s="46"/>
      <c r="AA26" s="46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2:37" ht="12.75">
      <c r="B27" s="3">
        <v>2034</v>
      </c>
      <c r="C27">
        <v>77</v>
      </c>
      <c r="D27" s="4">
        <f t="shared" si="1"/>
        <v>93.52414106250944</v>
      </c>
      <c r="E27" s="8">
        <f t="shared" si="0"/>
        <v>93.52414106250944</v>
      </c>
      <c r="G27" s="4">
        <f t="shared" si="2"/>
        <v>84.84377449402568</v>
      </c>
      <c r="H27" s="4">
        <f t="shared" si="3"/>
        <v>122.87908303847655</v>
      </c>
      <c r="I27" s="48">
        <f t="shared" si="4"/>
        <v>71.37611789508112</v>
      </c>
      <c r="N27" s="40"/>
      <c r="O27" s="40"/>
      <c r="P27" s="40"/>
      <c r="Q27" s="40"/>
      <c r="R27" s="40"/>
      <c r="S27" s="40"/>
      <c r="T27" s="45"/>
      <c r="U27" s="40"/>
      <c r="V27" s="46"/>
      <c r="W27" s="46"/>
      <c r="X27" s="46"/>
      <c r="Y27" s="46"/>
      <c r="Z27" s="46"/>
      <c r="AA27" s="46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2:37" ht="12.75">
      <c r="B28" s="3">
        <v>2035</v>
      </c>
      <c r="C28">
        <v>78</v>
      </c>
      <c r="D28" s="4">
        <f t="shared" si="1"/>
        <v>94.7387402970875</v>
      </c>
      <c r="E28" s="8">
        <f t="shared" si="0"/>
        <v>94.7387402970875</v>
      </c>
      <c r="G28" s="4">
        <f t="shared" si="2"/>
        <v>85.9456416952468</v>
      </c>
      <c r="H28" s="4">
        <f t="shared" si="3"/>
        <v>127.58678816787274</v>
      </c>
      <c r="I28" s="48">
        <f t="shared" si="4"/>
        <v>72.30308046514712</v>
      </c>
      <c r="N28" s="40"/>
      <c r="O28" s="40"/>
      <c r="P28" s="40"/>
      <c r="Q28" s="40"/>
      <c r="R28" s="40"/>
      <c r="S28" s="40"/>
      <c r="T28" s="45"/>
      <c r="U28" s="40"/>
      <c r="V28" s="46"/>
      <c r="W28" s="46"/>
      <c r="X28" s="46"/>
      <c r="Y28" s="46"/>
      <c r="Z28" s="46"/>
      <c r="AA28" s="46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2:37" ht="12.75">
      <c r="B29" s="3">
        <v>2036</v>
      </c>
      <c r="C29">
        <v>79</v>
      </c>
      <c r="D29" s="4">
        <f t="shared" si="1"/>
        <v>95.95333953166555</v>
      </c>
      <c r="E29" s="8">
        <f t="shared" si="0"/>
        <v>95.95333953166555</v>
      </c>
      <c r="G29" s="4">
        <f t="shared" si="2"/>
        <v>87.04750889646792</v>
      </c>
      <c r="H29" s="4">
        <f t="shared" si="3"/>
        <v>132.45307912683964</v>
      </c>
      <c r="I29" s="48">
        <f t="shared" si="4"/>
        <v>73.23004303521309</v>
      </c>
      <c r="N29" s="40"/>
      <c r="O29" s="40"/>
      <c r="P29" s="40"/>
      <c r="Q29" s="40"/>
      <c r="R29" s="40"/>
      <c r="S29" s="40"/>
      <c r="T29" s="45"/>
      <c r="U29" s="40"/>
      <c r="V29" s="46"/>
      <c r="W29" s="46"/>
      <c r="X29" s="46"/>
      <c r="Y29" s="46"/>
      <c r="Z29" s="46"/>
      <c r="AA29" s="46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2:37" ht="12.75">
      <c r="B30" s="3">
        <v>2037</v>
      </c>
      <c r="C30">
        <v>81</v>
      </c>
      <c r="D30" s="4">
        <f t="shared" si="1"/>
        <v>98.38253800082164</v>
      </c>
      <c r="E30" s="8">
        <f t="shared" si="0"/>
        <v>98.38253800082164</v>
      </c>
      <c r="G30" s="4">
        <f t="shared" si="2"/>
        <v>89.25124329891015</v>
      </c>
      <c r="H30" s="4">
        <f t="shared" si="3"/>
        <v>139.20147967728943</v>
      </c>
      <c r="I30" s="48">
        <f t="shared" si="4"/>
        <v>75.0839681753451</v>
      </c>
      <c r="N30" s="40"/>
      <c r="O30" s="40"/>
      <c r="P30" s="40"/>
      <c r="Q30" s="40"/>
      <c r="R30" s="40"/>
      <c r="S30" s="40"/>
      <c r="T30" s="45"/>
      <c r="U30" s="40"/>
      <c r="V30" s="46"/>
      <c r="W30" s="46"/>
      <c r="X30" s="46"/>
      <c r="Y30" s="46"/>
      <c r="Z30" s="46"/>
      <c r="AA30" s="46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2:37" ht="12.75">
      <c r="B31" s="3">
        <v>2038</v>
      </c>
      <c r="C31">
        <v>82</v>
      </c>
      <c r="D31" s="4">
        <f t="shared" si="1"/>
        <v>99.59713723539967</v>
      </c>
      <c r="E31" s="8">
        <f t="shared" si="0"/>
        <v>99.59713723539967</v>
      </c>
      <c r="G31" s="4">
        <f t="shared" si="2"/>
        <v>90.35311050013125</v>
      </c>
      <c r="H31" s="4">
        <f t="shared" si="3"/>
        <v>144.44301687501448</v>
      </c>
      <c r="I31" s="48">
        <f t="shared" si="4"/>
        <v>76.01093074541107</v>
      </c>
      <c r="N31" s="40"/>
      <c r="O31" s="40"/>
      <c r="P31" s="40"/>
      <c r="Q31" s="40"/>
      <c r="R31" s="40"/>
      <c r="S31" s="40"/>
      <c r="T31" s="45"/>
      <c r="U31" s="40"/>
      <c r="V31" s="46"/>
      <c r="W31" s="46"/>
      <c r="X31" s="46"/>
      <c r="Y31" s="46"/>
      <c r="Z31" s="46"/>
      <c r="AA31" s="46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2:37" ht="12.75">
      <c r="B32" s="3">
        <v>2039</v>
      </c>
      <c r="C32">
        <v>83</v>
      </c>
      <c r="D32" s="4">
        <f t="shared" si="1"/>
        <v>100.81173646997773</v>
      </c>
      <c r="E32" s="8">
        <f t="shared" si="0"/>
        <v>100.81173646997773</v>
      </c>
      <c r="G32" s="4">
        <f t="shared" si="2"/>
        <v>91.45497770135238</v>
      </c>
      <c r="H32" s="4">
        <f t="shared" si="3"/>
        <v>149.85963000782752</v>
      </c>
      <c r="I32" s="48">
        <f t="shared" si="4"/>
        <v>76.93789331547706</v>
      </c>
      <c r="N32" s="40"/>
      <c r="O32" s="40"/>
      <c r="P32" s="40"/>
      <c r="Q32" s="40"/>
      <c r="R32" s="40"/>
      <c r="S32" s="40"/>
      <c r="T32" s="45"/>
      <c r="U32" s="40"/>
      <c r="V32" s="46"/>
      <c r="W32" s="46"/>
      <c r="X32" s="46"/>
      <c r="Y32" s="46"/>
      <c r="Z32" s="46"/>
      <c r="AA32" s="46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2:37" ht="12.75">
      <c r="B33" s="3">
        <v>2040</v>
      </c>
      <c r="C33">
        <v>84</v>
      </c>
      <c r="D33" s="4">
        <f t="shared" si="1"/>
        <v>102.02633570455576</v>
      </c>
      <c r="E33" s="8">
        <f t="shared" si="0"/>
        <v>102.02633570455576</v>
      </c>
      <c r="G33" s="4">
        <f t="shared" si="2"/>
        <v>92.55684490257347</v>
      </c>
      <c r="H33" s="4">
        <f t="shared" si="3"/>
        <v>155.4567969117343</v>
      </c>
      <c r="I33" s="48">
        <f t="shared" si="4"/>
        <v>77.86485588554304</v>
      </c>
      <c r="N33" s="40"/>
      <c r="O33" s="40"/>
      <c r="P33" s="40"/>
      <c r="Q33" s="40"/>
      <c r="R33" s="40"/>
      <c r="S33" s="40"/>
      <c r="T33" s="45"/>
      <c r="U33" s="40"/>
      <c r="V33" s="46"/>
      <c r="W33" s="46"/>
      <c r="X33" s="46"/>
      <c r="Y33" s="46"/>
      <c r="Z33" s="46"/>
      <c r="AA33" s="46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2:37" ht="12.75">
      <c r="B34" s="3">
        <v>2041</v>
      </c>
      <c r="C34">
        <v>85</v>
      </c>
      <c r="D34" s="4">
        <f t="shared" si="1"/>
        <v>103.24093493913381</v>
      </c>
      <c r="E34" s="8">
        <f t="shared" si="0"/>
        <v>103.24093493913381</v>
      </c>
      <c r="G34" s="4">
        <f t="shared" si="2"/>
        <v>93.65871210379458</v>
      </c>
      <c r="H34" s="4">
        <f t="shared" si="3"/>
        <v>161.24015989208155</v>
      </c>
      <c r="I34" s="48">
        <f t="shared" si="4"/>
        <v>78.79181845560902</v>
      </c>
      <c r="N34" s="40"/>
      <c r="O34" s="40"/>
      <c r="P34" s="40"/>
      <c r="Q34" s="40"/>
      <c r="R34" s="40"/>
      <c r="S34" s="40"/>
      <c r="T34" s="45"/>
      <c r="U34" s="40"/>
      <c r="V34" s="46"/>
      <c r="W34" s="46"/>
      <c r="X34" s="46"/>
      <c r="Y34" s="46"/>
      <c r="Z34" s="46"/>
      <c r="AA34" s="46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2:37" ht="12.75">
      <c r="B35" s="3">
        <v>2042</v>
      </c>
      <c r="C35">
        <v>86</v>
      </c>
      <c r="D35" s="4">
        <f t="shared" si="1"/>
        <v>104.45553417371187</v>
      </c>
      <c r="E35" s="8">
        <f t="shared" si="0"/>
        <v>104.45553417371187</v>
      </c>
      <c r="G35" s="4">
        <f t="shared" si="2"/>
        <v>94.76057930501572</v>
      </c>
      <c r="H35" s="4">
        <f t="shared" si="3"/>
        <v>167.2155305233764</v>
      </c>
      <c r="I35" s="48">
        <f t="shared" si="4"/>
        <v>79.71878102567506</v>
      </c>
      <c r="N35" s="40"/>
      <c r="O35" s="40"/>
      <c r="P35" s="40"/>
      <c r="Q35" s="40"/>
      <c r="R35" s="40"/>
      <c r="S35" s="40"/>
      <c r="T35" s="45"/>
      <c r="U35" s="40"/>
      <c r="V35" s="46"/>
      <c r="W35" s="46"/>
      <c r="X35" s="46"/>
      <c r="Y35" s="46"/>
      <c r="Z35" s="46"/>
      <c r="AA35" s="46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2:37" ht="12.75">
      <c r="B36" s="3">
        <v>2043</v>
      </c>
      <c r="C36">
        <v>87</v>
      </c>
      <c r="D36" s="4">
        <f t="shared" si="1"/>
        <v>105.6701334082899</v>
      </c>
      <c r="E36" s="8">
        <f t="shared" si="0"/>
        <v>105.6701334082899</v>
      </c>
      <c r="G36" s="4">
        <f t="shared" si="2"/>
        <v>95.86244650623682</v>
      </c>
      <c r="H36" s="4">
        <f t="shared" si="3"/>
        <v>173.38889458630334</v>
      </c>
      <c r="I36" s="48">
        <f t="shared" si="4"/>
        <v>80.645743595741</v>
      </c>
      <c r="N36" s="40"/>
      <c r="O36" s="40"/>
      <c r="P36" s="40"/>
      <c r="Q36" s="40"/>
      <c r="R36" s="40"/>
      <c r="S36" s="40"/>
      <c r="T36" s="45"/>
      <c r="U36" s="40"/>
      <c r="V36" s="46"/>
      <c r="W36" s="46"/>
      <c r="X36" s="46"/>
      <c r="Y36" s="46"/>
      <c r="Z36" s="46"/>
      <c r="AA36" s="46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2:37" ht="12.75">
      <c r="B37" s="3">
        <v>2044</v>
      </c>
      <c r="C37">
        <v>88</v>
      </c>
      <c r="D37" s="4">
        <f t="shared" si="1"/>
        <v>106.88473264286795</v>
      </c>
      <c r="E37" s="8">
        <f t="shared" si="0"/>
        <v>106.88473264286795</v>
      </c>
      <c r="G37" s="4">
        <f t="shared" si="2"/>
        <v>96.96431370745793</v>
      </c>
      <c r="H37" s="4">
        <f t="shared" si="3"/>
        <v>179.76641714579952</v>
      </c>
      <c r="I37" s="48">
        <f t="shared" si="4"/>
        <v>81.57270616580699</v>
      </c>
      <c r="N37" s="40"/>
      <c r="O37" s="40"/>
      <c r="P37" s="40"/>
      <c r="Q37" s="40"/>
      <c r="R37" s="40"/>
      <c r="S37" s="40"/>
      <c r="T37" s="45"/>
      <c r="U37" s="40"/>
      <c r="V37" s="46"/>
      <c r="W37" s="46"/>
      <c r="X37" s="46"/>
      <c r="Y37" s="46"/>
      <c r="Z37" s="46"/>
      <c r="AA37" s="46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2:37" ht="12.75">
      <c r="B38" s="3">
        <v>2045</v>
      </c>
      <c r="C38">
        <v>89</v>
      </c>
      <c r="D38" s="4">
        <f t="shared" si="1"/>
        <v>108.09933187744599</v>
      </c>
      <c r="E38" s="8">
        <f t="shared" si="0"/>
        <v>108.09933187744599</v>
      </c>
      <c r="G38" s="4">
        <f t="shared" si="2"/>
        <v>98.06618090867904</v>
      </c>
      <c r="H38" s="4">
        <f t="shared" si="3"/>
        <v>186.35444777415407</v>
      </c>
      <c r="I38" s="48">
        <f t="shared" si="4"/>
        <v>82.49966873587297</v>
      </c>
      <c r="K38" s="40"/>
      <c r="L38" s="40"/>
      <c r="M38" s="45"/>
      <c r="N38" s="40"/>
      <c r="O38" s="40"/>
      <c r="P38" s="40"/>
      <c r="Q38" s="40"/>
      <c r="R38" s="40"/>
      <c r="S38" s="40"/>
      <c r="T38" s="45"/>
      <c r="U38" s="40"/>
      <c r="V38" s="46"/>
      <c r="W38" s="46"/>
      <c r="X38" s="46"/>
      <c r="Y38" s="46"/>
      <c r="Z38" s="46"/>
      <c r="AA38" s="46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2:37" ht="12.75">
      <c r="B39" s="5">
        <v>2046</v>
      </c>
      <c r="C39">
        <v>90</v>
      </c>
      <c r="D39" s="4">
        <f t="shared" si="1"/>
        <v>109.31393111202404</v>
      </c>
      <c r="E39" s="8">
        <f t="shared" si="0"/>
        <v>109.31393111202404</v>
      </c>
      <c r="G39" s="4">
        <f t="shared" si="2"/>
        <v>99.16804810990016</v>
      </c>
      <c r="H39" s="4">
        <f t="shared" si="3"/>
        <v>193.15952592321025</v>
      </c>
      <c r="I39" s="4">
        <f t="shared" si="4"/>
        <v>83.42663130593895</v>
      </c>
      <c r="K39" s="40"/>
      <c r="L39" s="40"/>
      <c r="M39" s="45"/>
      <c r="N39" s="40"/>
      <c r="O39" s="40"/>
      <c r="P39" s="40"/>
      <c r="Q39" s="40"/>
      <c r="R39" s="40"/>
      <c r="S39" s="40"/>
      <c r="T39" s="45"/>
      <c r="U39" s="40"/>
      <c r="V39" s="46"/>
      <c r="W39" s="46"/>
      <c r="X39" s="46"/>
      <c r="Y39" s="46"/>
      <c r="Z39" s="46"/>
      <c r="AA39" s="46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2:37" ht="12.75">
      <c r="B40" s="5">
        <v>2047</v>
      </c>
      <c r="C40">
        <v>92</v>
      </c>
      <c r="D40" s="4">
        <f t="shared" si="1"/>
        <v>111.74312958118013</v>
      </c>
      <c r="E40" s="8">
        <f t="shared" si="0"/>
        <v>111.74312958118013</v>
      </c>
      <c r="G40" s="4">
        <f t="shared" si="2"/>
        <v>101.37178251234239</v>
      </c>
      <c r="H40" s="4">
        <f t="shared" si="3"/>
        <v>202.3882588284303</v>
      </c>
      <c r="I40" s="4">
        <f t="shared" si="4"/>
        <v>85.28055644607095</v>
      </c>
      <c r="K40" s="40"/>
      <c r="L40" s="40"/>
      <c r="M40" s="45"/>
      <c r="N40" s="40"/>
      <c r="O40" s="40"/>
      <c r="P40" s="40"/>
      <c r="Q40" s="40"/>
      <c r="R40" s="40"/>
      <c r="S40" s="40"/>
      <c r="T40" s="45"/>
      <c r="U40" s="40"/>
      <c r="V40" s="46"/>
      <c r="W40" s="46"/>
      <c r="X40" s="46"/>
      <c r="Y40" s="46"/>
      <c r="Z40" s="46"/>
      <c r="AA40" s="46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2:37" ht="12.75">
      <c r="B41" s="5">
        <v>2048</v>
      </c>
      <c r="C41">
        <v>93</v>
      </c>
      <c r="D41" s="4">
        <f t="shared" si="1"/>
        <v>112.95772881575817</v>
      </c>
      <c r="E41" s="8">
        <f t="shared" si="0"/>
        <v>112.95772881575817</v>
      </c>
      <c r="G41" s="4">
        <f t="shared" si="2"/>
        <v>102.4736497135635</v>
      </c>
      <c r="H41" s="4">
        <f t="shared" si="3"/>
        <v>209.70283448717524</v>
      </c>
      <c r="I41" s="4">
        <f t="shared" si="4"/>
        <v>86.20751901613694</v>
      </c>
      <c r="K41" s="40"/>
      <c r="L41" s="40"/>
      <c r="M41" s="45"/>
      <c r="N41" s="40"/>
      <c r="O41" s="40"/>
      <c r="P41" s="40"/>
      <c r="Q41" s="40"/>
      <c r="R41" s="40"/>
      <c r="S41" s="40"/>
      <c r="T41" s="45"/>
      <c r="U41" s="40"/>
      <c r="V41" s="46"/>
      <c r="W41" s="46"/>
      <c r="X41" s="46"/>
      <c r="Y41" s="46"/>
      <c r="Z41" s="46"/>
      <c r="AA41" s="46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2:37" ht="12.75">
      <c r="B42" s="5">
        <v>2049</v>
      </c>
      <c r="C42">
        <v>94</v>
      </c>
      <c r="D42" s="4">
        <f t="shared" si="1"/>
        <v>114.17232805033622</v>
      </c>
      <c r="E42" s="8">
        <f t="shared" si="0"/>
        <v>114.17232805033622</v>
      </c>
      <c r="G42" s="4">
        <f t="shared" si="2"/>
        <v>103.57551691478461</v>
      </c>
      <c r="H42" s="4">
        <f t="shared" si="3"/>
        <v>217.25664626708956</v>
      </c>
      <c r="I42" s="4">
        <f t="shared" si="4"/>
        <v>87.13448158620292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2:37" ht="12.75">
      <c r="B43" s="5">
        <v>2050</v>
      </c>
      <c r="C43">
        <v>95</v>
      </c>
      <c r="D43" s="4">
        <f t="shared" si="1"/>
        <v>115.38692728491425</v>
      </c>
      <c r="E43" s="8">
        <f t="shared" si="0"/>
        <v>115.38692728491425</v>
      </c>
      <c r="G43" s="4">
        <f t="shared" si="2"/>
        <v>104.67738411600571</v>
      </c>
      <c r="H43" s="4">
        <f t="shared" si="3"/>
        <v>225.0570843644452</v>
      </c>
      <c r="I43" s="4">
        <f t="shared" si="4"/>
        <v>88.06144415626893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2:37" ht="12.75">
      <c r="B44" s="5">
        <v>2051</v>
      </c>
      <c r="C44">
        <v>96</v>
      </c>
      <c r="D44" s="4">
        <f t="shared" si="1"/>
        <v>116.60152651949231</v>
      </c>
      <c r="E44" s="8">
        <f>D44</f>
        <v>116.60152651949231</v>
      </c>
      <c r="G44" s="4">
        <f>D44*(1/1.10231)</f>
        <v>105.77925131722684</v>
      </c>
      <c r="H44" s="4">
        <f>G44*(1+$K$2)^(B44-$J$2)</f>
        <v>233.11175896275162</v>
      </c>
      <c r="I44" s="4">
        <f>H44/(1+$K$2)^(B44-$L$2)</f>
        <v>88.9884067263349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2:37" ht="12.75">
      <c r="B45" s="5">
        <v>2052</v>
      </c>
      <c r="C45">
        <v>97</v>
      </c>
      <c r="D45" s="4">
        <f t="shared" si="1"/>
        <v>117.81612575407036</v>
      </c>
      <c r="E45" s="8">
        <f>D45</f>
        <v>117.81612575407036</v>
      </c>
      <c r="G45" s="4">
        <f>D45*(1/1.10231)</f>
        <v>106.88111851844795</v>
      </c>
      <c r="H45" s="4">
        <f>G45*(1+$K$2)^(B45-$J$2)</f>
        <v>241.42850661324562</v>
      </c>
      <c r="I45" s="4">
        <f>H45/(1+$K$2)^(B45-$L$2)</f>
        <v>89.91536929640091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2:37" ht="12.75">
      <c r="B46" s="5">
        <v>2053</v>
      </c>
      <c r="C46">
        <v>98</v>
      </c>
      <c r="D46" s="4">
        <f t="shared" si="1"/>
        <v>119.03072498864839</v>
      </c>
      <c r="E46" s="8">
        <f>D46</f>
        <v>119.03072498864839</v>
      </c>
      <c r="G46" s="4">
        <f>D46*(1/1.10231)</f>
        <v>107.98298571966906</v>
      </c>
      <c r="H46" s="4">
        <f>G46*(1+$K$2)^(B46-$J$2)</f>
        <v>250.0153967969126</v>
      </c>
      <c r="I46" s="4">
        <f>H46/(1+$K$2)^(B46-$L$2)</f>
        <v>90.84233186646689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2:37" ht="12.75">
      <c r="B47" s="5">
        <v>2054</v>
      </c>
      <c r="C47">
        <v>99</v>
      </c>
      <c r="D47" s="4">
        <f t="shared" si="1"/>
        <v>120.24532422322643</v>
      </c>
      <c r="E47" s="8">
        <f>D47</f>
        <v>120.24532422322643</v>
      </c>
      <c r="G47" s="4">
        <f>D47*(1/1.10231)</f>
        <v>109.08485292089017</v>
      </c>
      <c r="H47" s="4">
        <f>G47*(1+$K$2)^(B47-$J$2)</f>
        <v>258.8807386731296</v>
      </c>
      <c r="I47" s="4">
        <f>H47/(1+$K$2)^(B47-$L$2)</f>
        <v>91.76929443653287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2:37" ht="12.75">
      <c r="B48" s="5"/>
      <c r="C48"/>
      <c r="D48" s="4"/>
      <c r="E48" s="8"/>
      <c r="G48" s="4"/>
      <c r="H48" s="4"/>
      <c r="I48" s="4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2:9" ht="12.75">
      <c r="B49" s="5"/>
      <c r="C49"/>
      <c r="D49" s="4"/>
      <c r="E49" s="8"/>
      <c r="G49" s="4"/>
      <c r="H49" s="4"/>
      <c r="I49" s="4"/>
    </row>
  </sheetData>
  <sheetProtection/>
  <mergeCells count="4">
    <mergeCell ref="V15:W15"/>
    <mergeCell ref="X15:Y15"/>
    <mergeCell ref="Z15:AA15"/>
    <mergeCell ref="Z14:AA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71"/>
  </sheetPr>
  <dimension ref="A1:BV69"/>
  <sheetViews>
    <sheetView zoomScale="70" zoomScaleNormal="70" zoomScalePageLayoutView="0" workbookViewId="0" topLeftCell="AB1">
      <selection activeCell="BT9" sqref="BT9"/>
    </sheetView>
  </sheetViews>
  <sheetFormatPr defaultColWidth="9.140625" defaultRowHeight="12.75"/>
  <cols>
    <col min="1" max="1" width="107.7109375" style="49" customWidth="1"/>
    <col min="2" max="2" width="14.28125" style="2" customWidth="1"/>
    <col min="3" max="3" width="24.7109375" style="2" customWidth="1"/>
    <col min="4" max="4" width="11.57421875" style="35" customWidth="1"/>
    <col min="5" max="5" width="11.28125" style="2" bestFit="1" customWidth="1"/>
    <col min="6" max="7" width="11.421875" style="35" customWidth="1"/>
    <col min="8" max="35" width="11.57421875" style="35" customWidth="1"/>
    <col min="36" max="36" width="9.140625" style="2" customWidth="1"/>
    <col min="37" max="37" width="13.8515625" style="2" customWidth="1"/>
    <col min="38" max="38" width="10.140625" style="2" bestFit="1" customWidth="1"/>
    <col min="39" max="39" width="12.7109375" style="2" bestFit="1" customWidth="1"/>
    <col min="40" max="43" width="11.28125" style="2" bestFit="1" customWidth="1"/>
    <col min="44" max="50" width="11.28125" style="2" customWidth="1"/>
    <col min="51" max="51" width="24.57421875" style="2" bestFit="1" customWidth="1"/>
    <col min="52" max="62" width="13.00390625" style="2" customWidth="1"/>
    <col min="63" max="63" width="10.140625" style="2" bestFit="1" customWidth="1"/>
    <col min="64" max="68" width="9.57421875" style="2" bestFit="1" customWidth="1"/>
    <col min="69" max="16384" width="9.140625" style="2" customWidth="1"/>
  </cols>
  <sheetData>
    <row r="1" spans="2:70" s="61" customFormat="1" ht="23.25" customHeight="1">
      <c r="B1" s="62"/>
      <c r="C1" s="62" t="s">
        <v>62</v>
      </c>
      <c r="D1" s="63" t="s">
        <v>53</v>
      </c>
      <c r="E1" s="64" t="s">
        <v>52</v>
      </c>
      <c r="F1" s="65"/>
      <c r="G1" s="65"/>
      <c r="H1" s="65"/>
      <c r="I1" s="65"/>
      <c r="J1" s="65"/>
      <c r="K1" s="66"/>
      <c r="L1" s="56" t="s">
        <v>56</v>
      </c>
      <c r="M1" s="67"/>
      <c r="N1" s="67"/>
      <c r="O1" s="67"/>
      <c r="P1" s="67"/>
      <c r="Q1" s="67"/>
      <c r="R1" s="60"/>
      <c r="S1" s="60" t="s">
        <v>61</v>
      </c>
      <c r="T1" s="60"/>
      <c r="U1" s="60"/>
      <c r="V1" s="60"/>
      <c r="W1" s="60"/>
      <c r="X1" s="60"/>
      <c r="Y1" s="60" t="s">
        <v>59</v>
      </c>
      <c r="Z1" s="60"/>
      <c r="AA1" s="60"/>
      <c r="AB1" s="60"/>
      <c r="AC1" s="60"/>
      <c r="AD1" s="60"/>
      <c r="AE1" s="60" t="s">
        <v>60</v>
      </c>
      <c r="AF1" s="60"/>
      <c r="AG1" s="60"/>
      <c r="AH1" s="60"/>
      <c r="AI1" s="60"/>
      <c r="AY1" s="68" t="s">
        <v>65</v>
      </c>
      <c r="BF1" s="68" t="s">
        <v>44</v>
      </c>
      <c r="BL1" s="61" t="s">
        <v>64</v>
      </c>
      <c r="BR1" s="61" t="s">
        <v>64</v>
      </c>
    </row>
    <row r="2" spans="2:70" s="61" customFormat="1" ht="23.25" customHeight="1">
      <c r="B2" s="62"/>
      <c r="C2" s="62"/>
      <c r="D2" s="63"/>
      <c r="E2" s="64" t="s">
        <v>55</v>
      </c>
      <c r="F2" s="65"/>
      <c r="G2" s="65"/>
      <c r="H2" s="65"/>
      <c r="I2" s="65"/>
      <c r="J2" s="65"/>
      <c r="K2" s="66"/>
      <c r="L2" s="56" t="s">
        <v>55</v>
      </c>
      <c r="M2" s="67"/>
      <c r="N2" s="67"/>
      <c r="O2" s="67"/>
      <c r="P2" s="67"/>
      <c r="Q2" s="67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BL2" s="68" t="s">
        <v>65</v>
      </c>
      <c r="BR2" s="68" t="s">
        <v>44</v>
      </c>
    </row>
    <row r="3" spans="2:74" ht="12.75">
      <c r="B3" s="36" t="s">
        <v>57</v>
      </c>
      <c r="C3" s="36" t="s">
        <v>37</v>
      </c>
      <c r="D3" s="36" t="s">
        <v>36</v>
      </c>
      <c r="E3" s="36" t="s">
        <v>36</v>
      </c>
      <c r="F3" s="36" t="s">
        <v>36</v>
      </c>
      <c r="G3" s="36" t="s">
        <v>36</v>
      </c>
      <c r="H3" s="36" t="s">
        <v>36</v>
      </c>
      <c r="I3" s="36" t="s">
        <v>36</v>
      </c>
      <c r="J3" s="36" t="s">
        <v>36</v>
      </c>
      <c r="K3" s="36"/>
      <c r="L3" s="36" t="s">
        <v>36</v>
      </c>
      <c r="M3" s="36" t="s">
        <v>36</v>
      </c>
      <c r="N3" s="36" t="s">
        <v>36</v>
      </c>
      <c r="O3" s="36" t="s">
        <v>36</v>
      </c>
      <c r="P3" s="36" t="s">
        <v>36</v>
      </c>
      <c r="Q3" s="36" t="s">
        <v>36</v>
      </c>
      <c r="R3" s="36" t="s">
        <v>36</v>
      </c>
      <c r="S3" s="36" t="s">
        <v>36</v>
      </c>
      <c r="T3" s="36" t="s">
        <v>36</v>
      </c>
      <c r="U3" s="36" t="s">
        <v>36</v>
      </c>
      <c r="V3" s="36" t="s">
        <v>36</v>
      </c>
      <c r="W3" s="36" t="s">
        <v>36</v>
      </c>
      <c r="X3" s="36" t="s">
        <v>36</v>
      </c>
      <c r="Y3" s="36" t="s">
        <v>36</v>
      </c>
      <c r="Z3" s="36" t="s">
        <v>36</v>
      </c>
      <c r="AA3" s="36" t="s">
        <v>36</v>
      </c>
      <c r="AB3" s="36" t="s">
        <v>36</v>
      </c>
      <c r="AC3" s="36" t="s">
        <v>36</v>
      </c>
      <c r="AD3" s="36" t="s">
        <v>36</v>
      </c>
      <c r="AE3" s="36" t="s">
        <v>36</v>
      </c>
      <c r="AF3" s="36" t="s">
        <v>36</v>
      </c>
      <c r="AG3" s="36" t="s">
        <v>36</v>
      </c>
      <c r="AH3" s="36" t="s">
        <v>36</v>
      </c>
      <c r="AI3" s="36" t="s">
        <v>36</v>
      </c>
      <c r="AJ3" s="36"/>
      <c r="AK3" s="36" t="s">
        <v>57</v>
      </c>
      <c r="AL3" s="36">
        <v>2018</v>
      </c>
      <c r="AM3" s="36" t="s">
        <v>38</v>
      </c>
      <c r="AN3" s="36" t="s">
        <v>38</v>
      </c>
      <c r="AO3" s="36" t="s">
        <v>38</v>
      </c>
      <c r="AP3" s="36" t="s">
        <v>38</v>
      </c>
      <c r="AQ3" s="36" t="s">
        <v>38</v>
      </c>
      <c r="AR3" s="36"/>
      <c r="AS3" s="36" t="s">
        <v>44</v>
      </c>
      <c r="AT3" s="36"/>
      <c r="AU3" s="36"/>
      <c r="AV3" s="36"/>
      <c r="AW3" s="36"/>
      <c r="AX3" s="69"/>
      <c r="AY3" s="36">
        <v>2012</v>
      </c>
      <c r="AZ3" s="36" t="s">
        <v>37</v>
      </c>
      <c r="BA3" s="36" t="s">
        <v>37</v>
      </c>
      <c r="BB3" s="36" t="s">
        <v>37</v>
      </c>
      <c r="BC3" s="36" t="s">
        <v>37</v>
      </c>
      <c r="BD3" s="36" t="s">
        <v>37</v>
      </c>
      <c r="BE3" s="36"/>
      <c r="BF3" s="36" t="s">
        <v>37</v>
      </c>
      <c r="BG3" s="36" t="s">
        <v>37</v>
      </c>
      <c r="BH3" s="36" t="s">
        <v>37</v>
      </c>
      <c r="BI3" s="36" t="s">
        <v>37</v>
      </c>
      <c r="BJ3" s="36" t="s">
        <v>37</v>
      </c>
      <c r="BK3" s="36"/>
      <c r="BL3" s="36" t="s">
        <v>37</v>
      </c>
      <c r="BM3" s="36" t="s">
        <v>37</v>
      </c>
      <c r="BN3" s="36" t="s">
        <v>37</v>
      </c>
      <c r="BO3" s="36" t="s">
        <v>37</v>
      </c>
      <c r="BP3" s="36" t="s">
        <v>37</v>
      </c>
      <c r="BQ3" s="36"/>
      <c r="BR3" s="36" t="s">
        <v>65</v>
      </c>
      <c r="BS3" s="36"/>
      <c r="BT3" s="36"/>
      <c r="BU3" s="36"/>
      <c r="BV3" s="36"/>
    </row>
    <row r="4" spans="2:74" ht="12.75">
      <c r="B4" s="36" t="s">
        <v>41</v>
      </c>
      <c r="C4" s="36"/>
      <c r="D4" s="36"/>
      <c r="E4" s="36"/>
      <c r="F4" s="36">
        <v>2020</v>
      </c>
      <c r="G4" s="36">
        <v>2021</v>
      </c>
      <c r="H4" s="36">
        <v>2022</v>
      </c>
      <c r="I4" s="36">
        <v>2023</v>
      </c>
      <c r="J4" s="36">
        <v>2024</v>
      </c>
      <c r="K4" s="36"/>
      <c r="L4" s="36"/>
      <c r="M4" s="36">
        <v>2020</v>
      </c>
      <c r="N4" s="36">
        <v>2021</v>
      </c>
      <c r="O4" s="36">
        <v>2022</v>
      </c>
      <c r="P4" s="36">
        <v>2023</v>
      </c>
      <c r="Q4" s="36">
        <v>2024</v>
      </c>
      <c r="R4" s="36"/>
      <c r="S4" s="36">
        <v>2020</v>
      </c>
      <c r="T4" s="36">
        <v>2021</v>
      </c>
      <c r="U4" s="36">
        <v>2022</v>
      </c>
      <c r="V4" s="36">
        <v>2023</v>
      </c>
      <c r="W4" s="36">
        <v>2024</v>
      </c>
      <c r="X4" s="36"/>
      <c r="Y4" s="36">
        <v>2020</v>
      </c>
      <c r="Z4" s="36">
        <v>2021</v>
      </c>
      <c r="AA4" s="36">
        <v>2022</v>
      </c>
      <c r="AB4" s="36">
        <v>2023</v>
      </c>
      <c r="AC4" s="36">
        <v>2024</v>
      </c>
      <c r="AD4" s="36"/>
      <c r="AE4" s="36">
        <v>2020</v>
      </c>
      <c r="AF4" s="36">
        <v>2021</v>
      </c>
      <c r="AG4" s="36">
        <v>2022</v>
      </c>
      <c r="AH4" s="36">
        <v>2023</v>
      </c>
      <c r="AI4" s="36">
        <v>2024</v>
      </c>
      <c r="AJ4" s="36"/>
      <c r="AK4" s="36" t="s">
        <v>41</v>
      </c>
      <c r="AL4" s="36"/>
      <c r="AM4" s="36">
        <v>2020</v>
      </c>
      <c r="AN4" s="36">
        <v>2021</v>
      </c>
      <c r="AO4" s="36">
        <v>2022</v>
      </c>
      <c r="AP4" s="36">
        <v>2023</v>
      </c>
      <c r="AQ4" s="36">
        <v>2024</v>
      </c>
      <c r="AR4" s="36"/>
      <c r="AS4" s="36"/>
      <c r="AT4" s="36"/>
      <c r="AU4" s="36"/>
      <c r="AV4" s="36"/>
      <c r="AW4" s="36"/>
      <c r="AX4" s="36"/>
      <c r="AY4" s="36" t="s">
        <v>41</v>
      </c>
      <c r="AZ4" s="36">
        <v>2020</v>
      </c>
      <c r="BA4" s="36">
        <v>2021</v>
      </c>
      <c r="BB4" s="36">
        <v>2022</v>
      </c>
      <c r="BC4" s="36">
        <v>2023</v>
      </c>
      <c r="BD4" s="36">
        <v>2024</v>
      </c>
      <c r="BE4" s="36"/>
      <c r="BF4" s="36"/>
      <c r="BG4" s="36"/>
      <c r="BH4" s="36"/>
      <c r="BI4" s="36"/>
      <c r="BJ4" s="36"/>
      <c r="BK4" s="36" t="s">
        <v>41</v>
      </c>
      <c r="BL4" s="36">
        <v>2020</v>
      </c>
      <c r="BM4" s="36">
        <v>2021</v>
      </c>
      <c r="BN4" s="36">
        <v>2022</v>
      </c>
      <c r="BO4" s="36">
        <v>2023</v>
      </c>
      <c r="BP4" s="36">
        <v>2024</v>
      </c>
      <c r="BQ4" s="36"/>
      <c r="BR4" s="36">
        <v>2020</v>
      </c>
      <c r="BS4" s="36">
        <v>2021</v>
      </c>
      <c r="BT4" s="36">
        <v>2022</v>
      </c>
      <c r="BU4" s="36">
        <v>2023</v>
      </c>
      <c r="BV4" s="36">
        <v>2024</v>
      </c>
    </row>
    <row r="5" spans="1:74" ht="71.25" customHeight="1">
      <c r="A5" s="55" t="s">
        <v>46</v>
      </c>
      <c r="B5" s="1" t="s">
        <v>0</v>
      </c>
      <c r="C5" s="59" t="s">
        <v>63</v>
      </c>
      <c r="D5" s="57">
        <v>0.025</v>
      </c>
      <c r="E5" s="51" t="s">
        <v>35</v>
      </c>
      <c r="F5" s="51" t="s">
        <v>43</v>
      </c>
      <c r="G5" s="51" t="s">
        <v>43</v>
      </c>
      <c r="H5" s="51" t="s">
        <v>43</v>
      </c>
      <c r="I5" s="51" t="s">
        <v>43</v>
      </c>
      <c r="J5" s="51" t="s">
        <v>43</v>
      </c>
      <c r="K5" s="1" t="s">
        <v>0</v>
      </c>
      <c r="L5" s="53" t="s">
        <v>54</v>
      </c>
      <c r="M5" s="53" t="s">
        <v>58</v>
      </c>
      <c r="N5" s="53" t="s">
        <v>58</v>
      </c>
      <c r="O5" s="53" t="s">
        <v>58</v>
      </c>
      <c r="P5" s="53" t="s">
        <v>58</v>
      </c>
      <c r="Q5" s="53" t="s">
        <v>58</v>
      </c>
      <c r="R5" s="1" t="s">
        <v>0</v>
      </c>
      <c r="S5" s="52" t="s">
        <v>61</v>
      </c>
      <c r="T5" s="52" t="s">
        <v>61</v>
      </c>
      <c r="U5" s="52" t="s">
        <v>61</v>
      </c>
      <c r="V5" s="52" t="s">
        <v>61</v>
      </c>
      <c r="W5" s="52" t="s">
        <v>61</v>
      </c>
      <c r="X5" s="1" t="s">
        <v>0</v>
      </c>
      <c r="Y5" s="52" t="s">
        <v>59</v>
      </c>
      <c r="Z5" s="52" t="s">
        <v>59</v>
      </c>
      <c r="AA5" s="52" t="s">
        <v>59</v>
      </c>
      <c r="AB5" s="52" t="s">
        <v>59</v>
      </c>
      <c r="AC5" s="52" t="s">
        <v>59</v>
      </c>
      <c r="AD5" s="1" t="s">
        <v>0</v>
      </c>
      <c r="AE5" s="52" t="s">
        <v>60</v>
      </c>
      <c r="AF5" s="52" t="s">
        <v>60</v>
      </c>
      <c r="AG5" s="52" t="s">
        <v>60</v>
      </c>
      <c r="AH5" s="52" t="s">
        <v>60</v>
      </c>
      <c r="AI5" s="52" t="s">
        <v>60</v>
      </c>
      <c r="AJ5" s="12">
        <v>2019</v>
      </c>
      <c r="AK5" s="9">
        <f>D5</f>
        <v>0.025</v>
      </c>
      <c r="AL5" s="37" t="s">
        <v>45</v>
      </c>
      <c r="AM5" s="37" t="s">
        <v>40</v>
      </c>
      <c r="AN5" s="37" t="s">
        <v>40</v>
      </c>
      <c r="AO5" s="37" t="s">
        <v>40</v>
      </c>
      <c r="AP5" s="37" t="s">
        <v>40</v>
      </c>
      <c r="AQ5" s="37" t="s">
        <v>40</v>
      </c>
      <c r="AR5" s="37"/>
      <c r="AS5" s="37" t="s">
        <v>40</v>
      </c>
      <c r="AT5" s="37" t="s">
        <v>40</v>
      </c>
      <c r="AU5" s="37" t="s">
        <v>40</v>
      </c>
      <c r="AV5" s="37" t="s">
        <v>40</v>
      </c>
      <c r="AW5" s="37" t="s">
        <v>40</v>
      </c>
      <c r="AX5" s="37"/>
      <c r="AY5" s="37" t="s">
        <v>45</v>
      </c>
      <c r="AZ5" s="37" t="s">
        <v>39</v>
      </c>
      <c r="BA5" s="37" t="s">
        <v>39</v>
      </c>
      <c r="BB5" s="37" t="s">
        <v>39</v>
      </c>
      <c r="BC5" s="37" t="s">
        <v>39</v>
      </c>
      <c r="BD5" s="37" t="s">
        <v>39</v>
      </c>
      <c r="BE5" s="37"/>
      <c r="BF5" s="37" t="s">
        <v>39</v>
      </c>
      <c r="BG5" s="37" t="s">
        <v>39</v>
      </c>
      <c r="BH5" s="37" t="s">
        <v>39</v>
      </c>
      <c r="BI5" s="37" t="s">
        <v>39</v>
      </c>
      <c r="BJ5" s="37" t="s">
        <v>39</v>
      </c>
      <c r="BL5" s="37" t="s">
        <v>42</v>
      </c>
      <c r="BM5" s="37" t="s">
        <v>42</v>
      </c>
      <c r="BN5" s="37" t="s">
        <v>42</v>
      </c>
      <c r="BO5" s="37" t="s">
        <v>42</v>
      </c>
      <c r="BP5" s="37" t="s">
        <v>42</v>
      </c>
      <c r="BR5" s="37" t="s">
        <v>42</v>
      </c>
      <c r="BS5" s="37" t="s">
        <v>42</v>
      </c>
      <c r="BT5" s="37" t="s">
        <v>42</v>
      </c>
      <c r="BU5" s="37" t="s">
        <v>42</v>
      </c>
      <c r="BV5" s="37" t="s">
        <v>42</v>
      </c>
    </row>
    <row r="6" spans="1:74" ht="14.25">
      <c r="A6" s="54"/>
      <c r="B6" s="3">
        <v>2019</v>
      </c>
      <c r="C6" s="70">
        <f>BT6</f>
        <v>0</v>
      </c>
      <c r="D6" s="32"/>
      <c r="E6" s="32">
        <v>15</v>
      </c>
      <c r="F6" s="32"/>
      <c r="G6" s="32"/>
      <c r="H6" s="32"/>
      <c r="I6" s="32"/>
      <c r="J6" s="32"/>
      <c r="K6" s="3">
        <v>2019</v>
      </c>
      <c r="L6" s="58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">
        <v>2019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">
        <v>2019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">
        <v>2019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L6" s="3">
        <v>2019</v>
      </c>
      <c r="AM6" s="38">
        <f aca="true" t="shared" si="0" ref="AM6:AM37">Y6*(1+$AK$5)^($AL$3-$AL6)</f>
        <v>0</v>
      </c>
      <c r="AN6" s="38">
        <f aca="true" t="shared" si="1" ref="AN6:AN37">Z6*(1+$AK$5)^($AL$3-$AL6)</f>
        <v>0</v>
      </c>
      <c r="AO6" s="38">
        <f aca="true" t="shared" si="2" ref="AO6:AO37">AA6*(1+$AK$5)^($AL$3-$AL6)</f>
        <v>0</v>
      </c>
      <c r="AP6" s="38">
        <f aca="true" t="shared" si="3" ref="AP6:AP37">AB6*(1+$AK$5)^($AL$3-$AL6)</f>
        <v>0</v>
      </c>
      <c r="AQ6" s="38">
        <f aca="true" t="shared" si="4" ref="AQ6:AQ37">AC6*(1+$AK$5)^($AL$3-$AL6)</f>
        <v>0</v>
      </c>
      <c r="AR6" s="38"/>
      <c r="AS6" s="38">
        <f aca="true" t="shared" si="5" ref="AS6:AS37">AE6*(1+$AK$5)^($AL$3-$AL6)</f>
        <v>0</v>
      </c>
      <c r="AT6" s="38">
        <f aca="true" t="shared" si="6" ref="AT6:AT37">AF6*(1+$AK$5)^($AL$3-$AL6)</f>
        <v>0</v>
      </c>
      <c r="AU6" s="38">
        <f aca="true" t="shared" si="7" ref="AU6:AU37">AG6*(1+$AK$5)^($AL$3-$AL6)</f>
        <v>0</v>
      </c>
      <c r="AV6" s="38">
        <f aca="true" t="shared" si="8" ref="AV6:AV37">AH6*(1+$AK$5)^($AL$3-$AL6)</f>
        <v>0</v>
      </c>
      <c r="AW6" s="38">
        <f aca="true" t="shared" si="9" ref="AW6:AW37">AI6*(1+$AK$5)^($AL$3-$AL6)</f>
        <v>0</v>
      </c>
      <c r="AX6" s="38"/>
      <c r="AY6" s="3">
        <v>2019</v>
      </c>
      <c r="AZ6" s="38">
        <f aca="true" t="shared" si="10" ref="AZ6:AZ37">Y6*(1+$AK$5)^($AY$3-$AY6)</f>
        <v>0</v>
      </c>
      <c r="BA6" s="38">
        <f aca="true" t="shared" si="11" ref="BA6:BA37">Z6*(1+$AK$5)^($AY$3-$AY6)</f>
        <v>0</v>
      </c>
      <c r="BB6" s="38">
        <f aca="true" t="shared" si="12" ref="BB6:BB37">AA6*(1+$AK$5)^($AY$3-$AY6)</f>
        <v>0</v>
      </c>
      <c r="BC6" s="38">
        <f aca="true" t="shared" si="13" ref="BC6:BC37">AB6*(1+$AK$5)^($AY$3-$AY6)</f>
        <v>0</v>
      </c>
      <c r="BD6" s="38">
        <f aca="true" t="shared" si="14" ref="BD6:BD37">AC6*(1+$AK$5)^($AY$3-$AY6)</f>
        <v>0</v>
      </c>
      <c r="BE6" s="38"/>
      <c r="BF6" s="38">
        <f aca="true" t="shared" si="15" ref="BF6:BF37">AE6*(1+$AK$5)^($AY$3-$AY6)</f>
        <v>0</v>
      </c>
      <c r="BG6" s="38">
        <f aca="true" t="shared" si="16" ref="BG6:BG37">AF6*(1+$AK$5)^($AY$3-$AY6)</f>
        <v>0</v>
      </c>
      <c r="BH6" s="38">
        <f aca="true" t="shared" si="17" ref="BH6:BH37">AG6*(1+$AK$5)^($AY$3-$AY6)</f>
        <v>0</v>
      </c>
      <c r="BI6" s="38">
        <f aca="true" t="shared" si="18" ref="BI6:BI37">AH6*(1+$AK$5)^($AY$3-$AY6)</f>
        <v>0</v>
      </c>
      <c r="BJ6" s="38">
        <f aca="true" t="shared" si="19" ref="BJ6:BJ37">AI6*(1+$AK$5)^($AY$3-$AY6)</f>
        <v>0</v>
      </c>
      <c r="BL6" s="38">
        <f>AZ6*(1/1.10231)</f>
        <v>0</v>
      </c>
      <c r="BM6" s="38">
        <f aca="true" t="shared" si="20" ref="BM6:BP21">BA6*(1/1.10231)</f>
        <v>0</v>
      </c>
      <c r="BN6" s="38">
        <f t="shared" si="20"/>
        <v>0</v>
      </c>
      <c r="BO6" s="38">
        <f t="shared" si="20"/>
        <v>0</v>
      </c>
      <c r="BP6" s="38">
        <f t="shared" si="20"/>
        <v>0</v>
      </c>
      <c r="BR6" s="38">
        <f>BF6*(1/1.10231)</f>
        <v>0</v>
      </c>
      <c r="BS6" s="38">
        <f aca="true" t="shared" si="21" ref="BS6:BS62">BG6*(1/1.10231)</f>
        <v>0</v>
      </c>
      <c r="BT6" s="38">
        <f aca="true" t="shared" si="22" ref="BT6:BT62">BH6*(1/1.10231)</f>
        <v>0</v>
      </c>
      <c r="BU6" s="38">
        <f aca="true" t="shared" si="23" ref="BU6:BU62">BI6*(1/1.10231)</f>
        <v>0</v>
      </c>
      <c r="BV6" s="38">
        <f aca="true" t="shared" si="24" ref="BV6:BV62">BJ6*(1/1.10231)</f>
        <v>0</v>
      </c>
    </row>
    <row r="7" spans="1:74" ht="14.25">
      <c r="A7" s="54" t="s">
        <v>50</v>
      </c>
      <c r="B7" s="3">
        <v>2020</v>
      </c>
      <c r="C7" s="70">
        <f aca="true" t="shared" si="25" ref="C7:C69">BT7</f>
        <v>0</v>
      </c>
      <c r="D7" s="32"/>
      <c r="E7" s="32">
        <v>15</v>
      </c>
      <c r="F7" s="32">
        <v>15</v>
      </c>
      <c r="G7" s="32"/>
      <c r="H7" s="32"/>
      <c r="I7" s="32"/>
      <c r="J7" s="32"/>
      <c r="K7" s="3">
        <v>2020</v>
      </c>
      <c r="L7" s="58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">
        <v>2020</v>
      </c>
      <c r="S7" s="34">
        <f>E7+L7</f>
        <v>15</v>
      </c>
      <c r="T7" s="33">
        <v>0</v>
      </c>
      <c r="U7" s="33">
        <v>0</v>
      </c>
      <c r="V7" s="33">
        <v>0</v>
      </c>
      <c r="W7" s="33">
        <v>0</v>
      </c>
      <c r="X7" s="3">
        <v>2020</v>
      </c>
      <c r="Y7" s="34">
        <f>M7+$E7</f>
        <v>15</v>
      </c>
      <c r="Z7" s="33">
        <v>0</v>
      </c>
      <c r="AA7" s="33">
        <v>0</v>
      </c>
      <c r="AB7" s="33">
        <v>0</v>
      </c>
      <c r="AC7" s="33">
        <v>0</v>
      </c>
      <c r="AD7" s="3">
        <v>2020</v>
      </c>
      <c r="AE7" s="34">
        <f aca="true" t="shared" si="26" ref="AE7:AE38">F7+M7</f>
        <v>15</v>
      </c>
      <c r="AF7" s="33">
        <v>0</v>
      </c>
      <c r="AG7" s="33">
        <v>0</v>
      </c>
      <c r="AH7" s="33">
        <v>0</v>
      </c>
      <c r="AI7" s="33">
        <v>0</v>
      </c>
      <c r="AL7" s="3">
        <v>2020</v>
      </c>
      <c r="AM7" s="38">
        <f t="shared" si="0"/>
        <v>14.277215942891136</v>
      </c>
      <c r="AN7" s="38">
        <f t="shared" si="1"/>
        <v>0</v>
      </c>
      <c r="AO7" s="38">
        <f t="shared" si="2"/>
        <v>0</v>
      </c>
      <c r="AP7" s="38">
        <f t="shared" si="3"/>
        <v>0</v>
      </c>
      <c r="AQ7" s="38">
        <f t="shared" si="4"/>
        <v>0</v>
      </c>
      <c r="AR7" s="38"/>
      <c r="AS7" s="38">
        <f t="shared" si="5"/>
        <v>14.277215942891136</v>
      </c>
      <c r="AT7" s="38">
        <f t="shared" si="6"/>
        <v>0</v>
      </c>
      <c r="AU7" s="38">
        <f t="shared" si="7"/>
        <v>0</v>
      </c>
      <c r="AV7" s="38">
        <f t="shared" si="8"/>
        <v>0</v>
      </c>
      <c r="AW7" s="38">
        <f t="shared" si="9"/>
        <v>0</v>
      </c>
      <c r="AX7" s="38"/>
      <c r="AY7" s="3">
        <v>2020</v>
      </c>
      <c r="AZ7" s="38">
        <f t="shared" si="10"/>
        <v>12.311198562196378</v>
      </c>
      <c r="BA7" s="38">
        <f t="shared" si="11"/>
        <v>0</v>
      </c>
      <c r="BB7" s="38">
        <f t="shared" si="12"/>
        <v>0</v>
      </c>
      <c r="BC7" s="38">
        <f t="shared" si="13"/>
        <v>0</v>
      </c>
      <c r="BD7" s="38">
        <f t="shared" si="14"/>
        <v>0</v>
      </c>
      <c r="BE7" s="38"/>
      <c r="BF7" s="38">
        <f t="shared" si="15"/>
        <v>12.311198562196378</v>
      </c>
      <c r="BG7" s="38">
        <f t="shared" si="16"/>
        <v>0</v>
      </c>
      <c r="BH7" s="38">
        <f t="shared" si="17"/>
        <v>0</v>
      </c>
      <c r="BI7" s="38">
        <f t="shared" si="18"/>
        <v>0</v>
      </c>
      <c r="BJ7" s="38">
        <f t="shared" si="19"/>
        <v>0</v>
      </c>
      <c r="BL7" s="38">
        <f>AZ7*(1/1.10231)</f>
        <v>11.168544748933039</v>
      </c>
      <c r="BM7" s="38">
        <f t="shared" si="20"/>
        <v>0</v>
      </c>
      <c r="BN7" s="38">
        <f t="shared" si="20"/>
        <v>0</v>
      </c>
      <c r="BO7" s="38">
        <f t="shared" si="20"/>
        <v>0</v>
      </c>
      <c r="BP7" s="38">
        <f t="shared" si="20"/>
        <v>0</v>
      </c>
      <c r="BR7" s="38">
        <f>BF7*(1/1.10231)</f>
        <v>11.168544748933039</v>
      </c>
      <c r="BS7" s="38">
        <f t="shared" si="21"/>
        <v>0</v>
      </c>
      <c r="BT7" s="38">
        <f t="shared" si="22"/>
        <v>0</v>
      </c>
      <c r="BU7" s="38">
        <f t="shared" si="23"/>
        <v>0</v>
      </c>
      <c r="BV7" s="38">
        <f t="shared" si="24"/>
        <v>0</v>
      </c>
    </row>
    <row r="8" spans="1:74" ht="14.25">
      <c r="A8" s="54"/>
      <c r="B8" s="3">
        <v>2021</v>
      </c>
      <c r="C8" s="70">
        <f t="shared" si="25"/>
        <v>0</v>
      </c>
      <c r="D8" s="32"/>
      <c r="E8" s="32">
        <v>15</v>
      </c>
      <c r="F8" s="32">
        <f>F7*(1+$D$5)^($B8-F$4)</f>
        <v>15.374999999999998</v>
      </c>
      <c r="G8" s="32">
        <f>F7</f>
        <v>15</v>
      </c>
      <c r="H8" s="32"/>
      <c r="I8" s="32"/>
      <c r="J8" s="32"/>
      <c r="K8" s="3">
        <v>2021</v>
      </c>
      <c r="L8" s="32">
        <f aca="true" t="shared" si="27" ref="L8:L62">L7+10</f>
        <v>10</v>
      </c>
      <c r="M8" s="32">
        <f>L8</f>
        <v>10</v>
      </c>
      <c r="N8" s="33">
        <v>0</v>
      </c>
      <c r="O8" s="33">
        <v>0</v>
      </c>
      <c r="P8" s="33">
        <v>0</v>
      </c>
      <c r="Q8" s="33">
        <v>0</v>
      </c>
      <c r="R8" s="3">
        <v>2021</v>
      </c>
      <c r="S8" s="34">
        <f aca="true" t="shared" si="28" ref="S8:S62">E8+L8</f>
        <v>25</v>
      </c>
      <c r="T8" s="34">
        <f>S7</f>
        <v>15</v>
      </c>
      <c r="U8" s="33">
        <v>0</v>
      </c>
      <c r="V8" s="33">
        <v>0</v>
      </c>
      <c r="W8" s="33">
        <v>0</v>
      </c>
      <c r="X8" s="3">
        <v>2021</v>
      </c>
      <c r="Y8" s="34">
        <f aca="true" t="shared" si="29" ref="Y8:Y39">E8+M8</f>
        <v>25</v>
      </c>
      <c r="Z8" s="34">
        <f>Y7</f>
        <v>15</v>
      </c>
      <c r="AA8" s="33">
        <v>0</v>
      </c>
      <c r="AB8" s="33">
        <v>0</v>
      </c>
      <c r="AC8" s="33">
        <v>0</v>
      </c>
      <c r="AD8" s="3">
        <v>2021</v>
      </c>
      <c r="AE8" s="34">
        <f t="shared" si="26"/>
        <v>25.375</v>
      </c>
      <c r="AF8" s="34">
        <f>AE7</f>
        <v>15</v>
      </c>
      <c r="AG8" s="33">
        <v>0</v>
      </c>
      <c r="AH8" s="33">
        <v>0</v>
      </c>
      <c r="AI8" s="33">
        <v>0</v>
      </c>
      <c r="AL8" s="3">
        <v>2021</v>
      </c>
      <c r="AM8" s="38">
        <f t="shared" si="0"/>
        <v>23.214985272993722</v>
      </c>
      <c r="AN8" s="38">
        <f t="shared" si="1"/>
        <v>13.928991163796233</v>
      </c>
      <c r="AO8" s="38">
        <f t="shared" si="2"/>
        <v>0</v>
      </c>
      <c r="AP8" s="38">
        <f t="shared" si="3"/>
        <v>0</v>
      </c>
      <c r="AQ8" s="38">
        <f t="shared" si="4"/>
        <v>0</v>
      </c>
      <c r="AR8" s="38"/>
      <c r="AS8" s="38">
        <f t="shared" si="5"/>
        <v>23.56321005208863</v>
      </c>
      <c r="AT8" s="38">
        <f t="shared" si="6"/>
        <v>13.928991163796233</v>
      </c>
      <c r="AU8" s="38">
        <f t="shared" si="7"/>
        <v>0</v>
      </c>
      <c r="AV8" s="38">
        <f t="shared" si="8"/>
        <v>0</v>
      </c>
      <c r="AW8" s="38">
        <f t="shared" si="9"/>
        <v>0</v>
      </c>
      <c r="AX8" s="38"/>
      <c r="AY8" s="3">
        <v>2021</v>
      </c>
      <c r="AZ8" s="38">
        <f t="shared" si="10"/>
        <v>20.018209044221756</v>
      </c>
      <c r="BA8" s="38">
        <f t="shared" si="11"/>
        <v>12.010925426533055</v>
      </c>
      <c r="BB8" s="38">
        <f t="shared" si="12"/>
        <v>0</v>
      </c>
      <c r="BC8" s="38">
        <f t="shared" si="13"/>
        <v>0</v>
      </c>
      <c r="BD8" s="38">
        <f t="shared" si="14"/>
        <v>0</v>
      </c>
      <c r="BE8" s="38"/>
      <c r="BF8" s="38">
        <f t="shared" si="15"/>
        <v>20.318482179885084</v>
      </c>
      <c r="BG8" s="38">
        <f t="shared" si="16"/>
        <v>12.010925426533055</v>
      </c>
      <c r="BH8" s="38">
        <f t="shared" si="17"/>
        <v>0</v>
      </c>
      <c r="BI8" s="38">
        <f t="shared" si="18"/>
        <v>0</v>
      </c>
      <c r="BJ8" s="38">
        <f t="shared" si="19"/>
        <v>0</v>
      </c>
      <c r="BL8" s="38">
        <f aca="true" t="shared" si="30" ref="BL8:BL62">AZ8*(1/1.10231)</f>
        <v>18.160235364118765</v>
      </c>
      <c r="BM8" s="38">
        <f t="shared" si="20"/>
        <v>10.89614121847126</v>
      </c>
      <c r="BN8" s="38">
        <f t="shared" si="20"/>
        <v>0</v>
      </c>
      <c r="BO8" s="38">
        <f t="shared" si="20"/>
        <v>0</v>
      </c>
      <c r="BP8" s="38">
        <f t="shared" si="20"/>
        <v>0</v>
      </c>
      <c r="BR8" s="38">
        <f aca="true" t="shared" si="31" ref="BR8:BR62">BF8*(1/1.10231)</f>
        <v>18.43263889458055</v>
      </c>
      <c r="BS8" s="38">
        <f t="shared" si="21"/>
        <v>10.89614121847126</v>
      </c>
      <c r="BT8" s="38">
        <f t="shared" si="22"/>
        <v>0</v>
      </c>
      <c r="BU8" s="38">
        <f t="shared" si="23"/>
        <v>0</v>
      </c>
      <c r="BV8" s="38">
        <f t="shared" si="24"/>
        <v>0</v>
      </c>
    </row>
    <row r="9" spans="1:74" ht="14.25">
      <c r="A9" s="54" t="s">
        <v>66</v>
      </c>
      <c r="B9" s="3">
        <v>2022</v>
      </c>
      <c r="C9" s="70">
        <f t="shared" si="25"/>
        <v>10.630381676557327</v>
      </c>
      <c r="D9" s="32"/>
      <c r="E9" s="32">
        <v>15</v>
      </c>
      <c r="F9" s="32">
        <f aca="true" t="shared" si="32" ref="F9:F40">F8*(1+$D$5)</f>
        <v>15.759374999999997</v>
      </c>
      <c r="G9" s="32">
        <f>F8</f>
        <v>15.374999999999998</v>
      </c>
      <c r="H9" s="32">
        <f>G8</f>
        <v>15</v>
      </c>
      <c r="I9" s="32"/>
      <c r="J9" s="32"/>
      <c r="K9" s="3">
        <v>2022</v>
      </c>
      <c r="L9" s="32">
        <f t="shared" si="27"/>
        <v>20</v>
      </c>
      <c r="M9" s="32">
        <f aca="true" t="shared" si="33" ref="M9:M40">M8+10*(1+$AK$5)^($B9-M$4)</f>
        <v>20.50625</v>
      </c>
      <c r="N9" s="32">
        <f>M8</f>
        <v>10</v>
      </c>
      <c r="O9" s="33">
        <v>0</v>
      </c>
      <c r="P9" s="33">
        <v>0</v>
      </c>
      <c r="Q9" s="33">
        <v>0</v>
      </c>
      <c r="R9" s="3">
        <v>2022</v>
      </c>
      <c r="S9" s="34">
        <f t="shared" si="28"/>
        <v>35</v>
      </c>
      <c r="T9" s="34">
        <f aca="true" t="shared" si="34" ref="T9:W66">S8</f>
        <v>25</v>
      </c>
      <c r="U9" s="34">
        <f>T8</f>
        <v>15</v>
      </c>
      <c r="V9" s="33">
        <v>0</v>
      </c>
      <c r="W9" s="33">
        <v>0</v>
      </c>
      <c r="X9" s="3">
        <v>2022</v>
      </c>
      <c r="Y9" s="34">
        <f t="shared" si="29"/>
        <v>35.50625</v>
      </c>
      <c r="Z9" s="34">
        <f aca="true" t="shared" si="35" ref="Z9:AC63">Y8</f>
        <v>25</v>
      </c>
      <c r="AA9" s="34">
        <f>Z8</f>
        <v>15</v>
      </c>
      <c r="AB9" s="33">
        <v>0</v>
      </c>
      <c r="AC9" s="33">
        <v>0</v>
      </c>
      <c r="AD9" s="3">
        <v>2022</v>
      </c>
      <c r="AE9" s="34">
        <f t="shared" si="26"/>
        <v>36.265625</v>
      </c>
      <c r="AF9" s="34">
        <f aca="true" t="shared" si="36" ref="AF9:AI62">AE8</f>
        <v>25.375</v>
      </c>
      <c r="AG9" s="34">
        <f>AF8</f>
        <v>15</v>
      </c>
      <c r="AH9" s="33">
        <v>0</v>
      </c>
      <c r="AI9" s="33">
        <v>0</v>
      </c>
      <c r="AL9" s="3">
        <v>2022</v>
      </c>
      <c r="AM9" s="38">
        <f t="shared" si="0"/>
        <v>32.1669100819213</v>
      </c>
      <c r="AN9" s="38">
        <f t="shared" si="1"/>
        <v>22.648766119993876</v>
      </c>
      <c r="AO9" s="38">
        <f t="shared" si="2"/>
        <v>13.589259671996325</v>
      </c>
      <c r="AP9" s="38">
        <f t="shared" si="3"/>
        <v>0</v>
      </c>
      <c r="AQ9" s="38">
        <f t="shared" si="4"/>
        <v>0</v>
      </c>
      <c r="AR9" s="38"/>
      <c r="AS9" s="38">
        <f t="shared" si="5"/>
        <v>32.85486635281612</v>
      </c>
      <c r="AT9" s="38">
        <f t="shared" si="6"/>
        <v>22.988497611793786</v>
      </c>
      <c r="AU9" s="38">
        <f t="shared" si="7"/>
        <v>13.589259671996325</v>
      </c>
      <c r="AV9" s="38">
        <f t="shared" si="8"/>
        <v>0</v>
      </c>
      <c r="AW9" s="38">
        <f t="shared" si="9"/>
        <v>0</v>
      </c>
      <c r="AX9" s="38"/>
      <c r="AY9" s="3">
        <v>2022</v>
      </c>
      <c r="AZ9" s="38">
        <f t="shared" si="10"/>
        <v>27.7374257512741</v>
      </c>
      <c r="BA9" s="38">
        <f t="shared" si="11"/>
        <v>19.529960043143177</v>
      </c>
      <c r="BB9" s="38">
        <f t="shared" si="12"/>
        <v>11.717976025885907</v>
      </c>
      <c r="BC9" s="38">
        <f t="shared" si="13"/>
        <v>0</v>
      </c>
      <c r="BD9" s="38">
        <f t="shared" si="14"/>
        <v>0</v>
      </c>
      <c r="BE9" s="38"/>
      <c r="BF9" s="38">
        <f t="shared" si="15"/>
        <v>28.33064828758457</v>
      </c>
      <c r="BG9" s="38">
        <f t="shared" si="16"/>
        <v>19.822909443790323</v>
      </c>
      <c r="BH9" s="38">
        <f t="shared" si="17"/>
        <v>11.717976025885907</v>
      </c>
      <c r="BI9" s="38">
        <f t="shared" si="18"/>
        <v>0</v>
      </c>
      <c r="BJ9" s="38">
        <f t="shared" si="19"/>
        <v>0</v>
      </c>
      <c r="BL9" s="38">
        <f t="shared" si="30"/>
        <v>25.162999293550907</v>
      </c>
      <c r="BM9" s="38">
        <f t="shared" si="20"/>
        <v>17.71730279426221</v>
      </c>
      <c r="BN9" s="38">
        <f>BB9*(1/1.10231)</f>
        <v>10.630381676557327</v>
      </c>
      <c r="BO9" s="38">
        <f t="shared" si="20"/>
        <v>0</v>
      </c>
      <c r="BP9" s="38">
        <f t="shared" si="20"/>
        <v>0</v>
      </c>
      <c r="BR9" s="38">
        <f t="shared" si="31"/>
        <v>25.70116236592662</v>
      </c>
      <c r="BS9" s="38">
        <f t="shared" si="21"/>
        <v>17.983062336176143</v>
      </c>
      <c r="BT9" s="38">
        <f>BH9*(1/1.10231)</f>
        <v>10.630381676557327</v>
      </c>
      <c r="BU9" s="38">
        <f t="shared" si="23"/>
        <v>0</v>
      </c>
      <c r="BV9" s="38">
        <f t="shared" si="24"/>
        <v>0</v>
      </c>
    </row>
    <row r="10" spans="1:74" ht="14.25">
      <c r="A10" s="54"/>
      <c r="B10" s="3">
        <v>2023</v>
      </c>
      <c r="C10" s="70">
        <f t="shared" si="25"/>
        <v>17.544451059684047</v>
      </c>
      <c r="D10" s="32"/>
      <c r="E10" s="32">
        <v>15</v>
      </c>
      <c r="F10" s="32">
        <f t="shared" si="32"/>
        <v>16.153359374999994</v>
      </c>
      <c r="G10" s="32">
        <f aca="true" t="shared" si="37" ref="G10:J63">F9</f>
        <v>15.759374999999997</v>
      </c>
      <c r="H10" s="32">
        <f>G9</f>
        <v>15.374999999999998</v>
      </c>
      <c r="I10" s="32">
        <f>H9</f>
        <v>15</v>
      </c>
      <c r="J10" s="32"/>
      <c r="K10" s="3">
        <v>2023</v>
      </c>
      <c r="L10" s="32">
        <f t="shared" si="27"/>
        <v>30</v>
      </c>
      <c r="M10" s="32">
        <f t="shared" si="33"/>
        <v>31.275156250000002</v>
      </c>
      <c r="N10" s="32">
        <f aca="true" t="shared" si="38" ref="N10:Q62">M9</f>
        <v>20.50625</v>
      </c>
      <c r="O10" s="32">
        <f>N9</f>
        <v>10</v>
      </c>
      <c r="P10" s="33">
        <v>0</v>
      </c>
      <c r="Q10" s="33">
        <v>0</v>
      </c>
      <c r="R10" s="3">
        <v>2023</v>
      </c>
      <c r="S10" s="34">
        <f t="shared" si="28"/>
        <v>45</v>
      </c>
      <c r="T10" s="34">
        <f t="shared" si="34"/>
        <v>35</v>
      </c>
      <c r="U10" s="34">
        <f t="shared" si="34"/>
        <v>25</v>
      </c>
      <c r="V10" s="34">
        <f>U9</f>
        <v>15</v>
      </c>
      <c r="W10" s="33">
        <v>0</v>
      </c>
      <c r="X10" s="3">
        <v>2023</v>
      </c>
      <c r="Y10" s="34">
        <f t="shared" si="29"/>
        <v>46.27515625</v>
      </c>
      <c r="Z10" s="34">
        <f t="shared" si="35"/>
        <v>35.50625</v>
      </c>
      <c r="AA10" s="34">
        <f t="shared" si="35"/>
        <v>25</v>
      </c>
      <c r="AB10" s="34">
        <f>AA9</f>
        <v>15</v>
      </c>
      <c r="AC10" s="33">
        <v>0</v>
      </c>
      <c r="AD10" s="3">
        <v>2023</v>
      </c>
      <c r="AE10" s="34">
        <f t="shared" si="26"/>
        <v>47.428515624999996</v>
      </c>
      <c r="AF10" s="34">
        <f t="shared" si="36"/>
        <v>36.265625</v>
      </c>
      <c r="AG10" s="34">
        <f t="shared" si="36"/>
        <v>25.375</v>
      </c>
      <c r="AH10" s="34">
        <f>AG9</f>
        <v>15</v>
      </c>
      <c r="AI10" s="33">
        <v>0</v>
      </c>
      <c r="AL10" s="3">
        <v>2023</v>
      </c>
      <c r="AM10" s="38">
        <f t="shared" si="0"/>
        <v>40.90049526136285</v>
      </c>
      <c r="AN10" s="38">
        <f t="shared" si="1"/>
        <v>31.382351299435417</v>
      </c>
      <c r="AO10" s="38">
        <f t="shared" si="2"/>
        <v>22.096357190237928</v>
      </c>
      <c r="AP10" s="38">
        <f t="shared" si="3"/>
        <v>13.257814314142756</v>
      </c>
      <c r="AQ10" s="38">
        <f t="shared" si="4"/>
        <v>0</v>
      </c>
      <c r="AR10" s="38"/>
      <c r="AS10" s="38">
        <f t="shared" si="5"/>
        <v>41.919896890111225</v>
      </c>
      <c r="AT10" s="38">
        <f t="shared" si="6"/>
        <v>32.0535281490889</v>
      </c>
      <c r="AU10" s="38">
        <f t="shared" si="7"/>
        <v>22.427802548091496</v>
      </c>
      <c r="AV10" s="38">
        <f t="shared" si="8"/>
        <v>13.257814314142756</v>
      </c>
      <c r="AW10" s="38">
        <f t="shared" si="9"/>
        <v>0</v>
      </c>
      <c r="AX10" s="38"/>
      <c r="AY10" s="3">
        <v>2023</v>
      </c>
      <c r="AZ10" s="38">
        <f t="shared" si="10"/>
        <v>35.268368880105655</v>
      </c>
      <c r="BA10" s="38">
        <f t="shared" si="11"/>
        <v>27.060903171974733</v>
      </c>
      <c r="BB10" s="38">
        <f t="shared" si="12"/>
        <v>19.053619554286026</v>
      </c>
      <c r="BC10" s="38">
        <f t="shared" si="13"/>
        <v>11.432171732571616</v>
      </c>
      <c r="BD10" s="38">
        <f t="shared" si="14"/>
        <v>0</v>
      </c>
      <c r="BE10" s="38"/>
      <c r="BF10" s="38">
        <f t="shared" si="15"/>
        <v>36.14739570973041</v>
      </c>
      <c r="BG10" s="38">
        <f t="shared" si="16"/>
        <v>27.639656865936168</v>
      </c>
      <c r="BH10" s="38">
        <f t="shared" si="17"/>
        <v>19.33942384760032</v>
      </c>
      <c r="BI10" s="38">
        <f t="shared" si="18"/>
        <v>11.432171732571616</v>
      </c>
      <c r="BJ10" s="38">
        <f t="shared" si="19"/>
        <v>0</v>
      </c>
      <c r="BL10" s="38">
        <f t="shared" si="30"/>
        <v>31.994964102753</v>
      </c>
      <c r="BM10" s="38">
        <f t="shared" si="20"/>
        <v>24.5492676034643</v>
      </c>
      <c r="BN10" s="38">
        <f t="shared" si="20"/>
        <v>17.285173457816793</v>
      </c>
      <c r="BO10" s="38">
        <f t="shared" si="20"/>
        <v>10.371104074690075</v>
      </c>
      <c r="BP10" s="38">
        <f t="shared" si="20"/>
        <v>0</v>
      </c>
      <c r="BR10" s="38">
        <f t="shared" si="31"/>
        <v>32.79240477699596</v>
      </c>
      <c r="BS10" s="38">
        <f t="shared" si="21"/>
        <v>25.074304747245485</v>
      </c>
      <c r="BT10" s="38">
        <f t="shared" si="22"/>
        <v>17.544451059684047</v>
      </c>
      <c r="BU10" s="38">
        <f t="shared" si="23"/>
        <v>10.371104074690075</v>
      </c>
      <c r="BV10" s="38">
        <f t="shared" si="24"/>
        <v>0</v>
      </c>
    </row>
    <row r="11" spans="1:74" ht="14.25">
      <c r="A11" s="54" t="s">
        <v>51</v>
      </c>
      <c r="B11" s="3">
        <v>2024</v>
      </c>
      <c r="C11" s="70">
        <f t="shared" si="25"/>
        <v>24.462736338776086</v>
      </c>
      <c r="D11" s="32"/>
      <c r="E11" s="32">
        <v>15</v>
      </c>
      <c r="F11" s="32">
        <f t="shared" si="32"/>
        <v>16.557193359374992</v>
      </c>
      <c r="G11" s="32">
        <f t="shared" si="37"/>
        <v>16.153359374999994</v>
      </c>
      <c r="H11" s="32">
        <f t="shared" si="37"/>
        <v>15.759374999999997</v>
      </c>
      <c r="I11" s="32">
        <f>H10</f>
        <v>15.374999999999998</v>
      </c>
      <c r="J11" s="32">
        <f>I10</f>
        <v>15</v>
      </c>
      <c r="K11" s="3">
        <v>2024</v>
      </c>
      <c r="L11" s="32">
        <f t="shared" si="27"/>
        <v>40</v>
      </c>
      <c r="M11" s="32">
        <f t="shared" si="33"/>
        <v>42.313285156250004</v>
      </c>
      <c r="N11" s="32">
        <f t="shared" si="38"/>
        <v>31.275156250000002</v>
      </c>
      <c r="O11" s="32">
        <f t="shared" si="38"/>
        <v>20.50625</v>
      </c>
      <c r="P11" s="32">
        <f>O10</f>
        <v>10</v>
      </c>
      <c r="Q11" s="33">
        <v>0</v>
      </c>
      <c r="R11" s="3">
        <v>2024</v>
      </c>
      <c r="S11" s="34">
        <f t="shared" si="28"/>
        <v>55</v>
      </c>
      <c r="T11" s="34">
        <f t="shared" si="34"/>
        <v>45</v>
      </c>
      <c r="U11" s="34">
        <f t="shared" si="34"/>
        <v>35</v>
      </c>
      <c r="V11" s="34">
        <f t="shared" si="34"/>
        <v>25</v>
      </c>
      <c r="W11" s="34">
        <f>V10</f>
        <v>15</v>
      </c>
      <c r="X11" s="3">
        <v>2024</v>
      </c>
      <c r="Y11" s="34">
        <f t="shared" si="29"/>
        <v>57.313285156250004</v>
      </c>
      <c r="Z11" s="34">
        <f t="shared" si="35"/>
        <v>46.27515625</v>
      </c>
      <c r="AA11" s="34">
        <f t="shared" si="35"/>
        <v>35.50625</v>
      </c>
      <c r="AB11" s="34">
        <f t="shared" si="35"/>
        <v>25</v>
      </c>
      <c r="AC11" s="34">
        <f>AB10</f>
        <v>15</v>
      </c>
      <c r="AD11" s="3">
        <v>2024</v>
      </c>
      <c r="AE11" s="34">
        <f t="shared" si="26"/>
        <v>58.870478515624995</v>
      </c>
      <c r="AF11" s="34">
        <f t="shared" si="36"/>
        <v>47.428515624999996</v>
      </c>
      <c r="AG11" s="34">
        <f t="shared" si="36"/>
        <v>36.265625</v>
      </c>
      <c r="AH11" s="34">
        <f t="shared" si="36"/>
        <v>25.375</v>
      </c>
      <c r="AI11" s="34">
        <f>AH10</f>
        <v>15</v>
      </c>
      <c r="AL11" s="3">
        <v>2024</v>
      </c>
      <c r="AM11" s="38">
        <f t="shared" si="0"/>
        <v>49.421066168135084</v>
      </c>
      <c r="AN11" s="38">
        <f t="shared" si="1"/>
        <v>39.902922206207656</v>
      </c>
      <c r="AO11" s="38">
        <f t="shared" si="2"/>
        <v>30.616928097010167</v>
      </c>
      <c r="AP11" s="38">
        <f t="shared" si="3"/>
        <v>21.557421649012614</v>
      </c>
      <c r="AQ11" s="38">
        <f t="shared" si="4"/>
        <v>12.93445298940757</v>
      </c>
      <c r="AR11" s="38"/>
      <c r="AS11" s="38">
        <f t="shared" si="5"/>
        <v>50.76382912161865</v>
      </c>
      <c r="AT11" s="38">
        <f t="shared" si="6"/>
        <v>40.89746038059632</v>
      </c>
      <c r="AU11" s="38">
        <f t="shared" si="7"/>
        <v>31.271734779598923</v>
      </c>
      <c r="AV11" s="38">
        <f t="shared" si="8"/>
        <v>21.880782973747802</v>
      </c>
      <c r="AW11" s="38">
        <f t="shared" si="9"/>
        <v>12.93445298940757</v>
      </c>
      <c r="AX11" s="38"/>
      <c r="AY11" s="3">
        <v>2024</v>
      </c>
      <c r="AZ11" s="38">
        <f t="shared" si="10"/>
        <v>42.61563046920961</v>
      </c>
      <c r="BA11" s="38">
        <f t="shared" si="11"/>
        <v>34.40816476107869</v>
      </c>
      <c r="BB11" s="38">
        <f t="shared" si="12"/>
        <v>26.400881143389984</v>
      </c>
      <c r="BC11" s="38">
        <f t="shared" si="13"/>
        <v>18.58889712613271</v>
      </c>
      <c r="BD11" s="38">
        <f t="shared" si="14"/>
        <v>11.153338275679626</v>
      </c>
      <c r="BE11" s="38"/>
      <c r="BF11" s="38">
        <f t="shared" si="15"/>
        <v>43.77349075572636</v>
      </c>
      <c r="BG11" s="38">
        <f t="shared" si="16"/>
        <v>35.265751911932114</v>
      </c>
      <c r="BH11" s="38">
        <f t="shared" si="17"/>
        <v>26.965518893596265</v>
      </c>
      <c r="BI11" s="38">
        <f t="shared" si="18"/>
        <v>18.867730583024702</v>
      </c>
      <c r="BJ11" s="38">
        <f t="shared" si="19"/>
        <v>11.153338275679626</v>
      </c>
      <c r="BL11" s="38">
        <f t="shared" si="30"/>
        <v>38.66029562392577</v>
      </c>
      <c r="BM11" s="38">
        <f t="shared" si="20"/>
        <v>31.214599124637072</v>
      </c>
      <c r="BN11" s="38">
        <f t="shared" si="20"/>
        <v>23.950504978989564</v>
      </c>
      <c r="BO11" s="38">
        <f t="shared" si="20"/>
        <v>16.863583861284678</v>
      </c>
      <c r="BP11" s="38">
        <f t="shared" si="20"/>
        <v>10.118150316770807</v>
      </c>
      <c r="BR11" s="38">
        <f t="shared" si="31"/>
        <v>39.710690056088</v>
      </c>
      <c r="BS11" s="38">
        <f t="shared" si="21"/>
        <v>31.992590026337524</v>
      </c>
      <c r="BT11" s="38">
        <f t="shared" si="22"/>
        <v>24.462736338776086</v>
      </c>
      <c r="BU11" s="38">
        <f t="shared" si="23"/>
        <v>17.116537619203946</v>
      </c>
      <c r="BV11" s="38">
        <f t="shared" si="24"/>
        <v>10.118150316770807</v>
      </c>
    </row>
    <row r="12" spans="2:74" ht="12.75">
      <c r="B12" s="3">
        <v>2025</v>
      </c>
      <c r="C12" s="70">
        <f t="shared" si="25"/>
        <v>31.212282952524415</v>
      </c>
      <c r="D12" s="32"/>
      <c r="E12" s="32">
        <v>15</v>
      </c>
      <c r="F12" s="32">
        <f t="shared" si="32"/>
        <v>16.971123193359364</v>
      </c>
      <c r="G12" s="32">
        <f t="shared" si="37"/>
        <v>16.557193359374992</v>
      </c>
      <c r="H12" s="32">
        <f t="shared" si="37"/>
        <v>16.153359374999994</v>
      </c>
      <c r="I12" s="32">
        <f t="shared" si="37"/>
        <v>15.759374999999997</v>
      </c>
      <c r="J12" s="32">
        <f>I11</f>
        <v>15.374999999999998</v>
      </c>
      <c r="K12" s="3">
        <v>2025</v>
      </c>
      <c r="L12" s="32">
        <f t="shared" si="27"/>
        <v>50</v>
      </c>
      <c r="M12" s="32">
        <f t="shared" si="33"/>
        <v>53.627367285156254</v>
      </c>
      <c r="N12" s="32">
        <f t="shared" si="38"/>
        <v>42.313285156250004</v>
      </c>
      <c r="O12" s="32">
        <f t="shared" si="38"/>
        <v>31.275156250000002</v>
      </c>
      <c r="P12" s="32">
        <f t="shared" si="38"/>
        <v>20.50625</v>
      </c>
      <c r="Q12" s="32">
        <f>P11</f>
        <v>10</v>
      </c>
      <c r="R12" s="3">
        <v>2025</v>
      </c>
      <c r="S12" s="34">
        <f t="shared" si="28"/>
        <v>65</v>
      </c>
      <c r="T12" s="34">
        <f t="shared" si="34"/>
        <v>55</v>
      </c>
      <c r="U12" s="34">
        <f t="shared" si="34"/>
        <v>45</v>
      </c>
      <c r="V12" s="34">
        <f t="shared" si="34"/>
        <v>35</v>
      </c>
      <c r="W12" s="34">
        <f t="shared" si="34"/>
        <v>25</v>
      </c>
      <c r="X12" s="3">
        <v>2025</v>
      </c>
      <c r="Y12" s="34">
        <f t="shared" si="29"/>
        <v>68.62736728515625</v>
      </c>
      <c r="Z12" s="34">
        <f t="shared" si="35"/>
        <v>57.313285156250004</v>
      </c>
      <c r="AA12" s="34">
        <f t="shared" si="35"/>
        <v>46.27515625</v>
      </c>
      <c r="AB12" s="34">
        <f t="shared" si="35"/>
        <v>35.50625</v>
      </c>
      <c r="AC12" s="34">
        <f t="shared" si="35"/>
        <v>25</v>
      </c>
      <c r="AD12" s="3">
        <v>2025</v>
      </c>
      <c r="AE12" s="34">
        <f t="shared" si="26"/>
        <v>70.59849047851561</v>
      </c>
      <c r="AF12" s="34">
        <f t="shared" si="36"/>
        <v>58.870478515624995</v>
      </c>
      <c r="AG12" s="34">
        <f t="shared" si="36"/>
        <v>47.428515624999996</v>
      </c>
      <c r="AH12" s="34">
        <f t="shared" si="36"/>
        <v>36.265625</v>
      </c>
      <c r="AI12" s="34">
        <f t="shared" si="36"/>
        <v>25.375</v>
      </c>
      <c r="AL12" s="3">
        <v>2025</v>
      </c>
      <c r="AM12" s="38">
        <f t="shared" si="0"/>
        <v>57.73381827230312</v>
      </c>
      <c r="AN12" s="38">
        <f t="shared" si="1"/>
        <v>48.2156743103757</v>
      </c>
      <c r="AO12" s="38">
        <f t="shared" si="2"/>
        <v>38.9296802011782</v>
      </c>
      <c r="AP12" s="38">
        <f t="shared" si="3"/>
        <v>29.87017375318065</v>
      </c>
      <c r="AQ12" s="38">
        <f t="shared" si="4"/>
        <v>21.031630877085476</v>
      </c>
      <c r="AR12" s="38"/>
      <c r="AS12" s="38">
        <f t="shared" si="5"/>
        <v>59.39205568894296</v>
      </c>
      <c r="AT12" s="38">
        <f t="shared" si="6"/>
        <v>49.52568694792063</v>
      </c>
      <c r="AU12" s="38">
        <f t="shared" si="7"/>
        <v>39.899961346923234</v>
      </c>
      <c r="AV12" s="38">
        <f t="shared" si="8"/>
        <v>30.50900954107212</v>
      </c>
      <c r="AW12" s="38">
        <f t="shared" si="9"/>
        <v>21.34710534024176</v>
      </c>
      <c r="AX12" s="38"/>
      <c r="AY12" s="3">
        <v>2025</v>
      </c>
      <c r="AZ12" s="38">
        <f t="shared" si="10"/>
        <v>49.7836905561403</v>
      </c>
      <c r="BA12" s="38">
        <f t="shared" si="11"/>
        <v>41.576224848009375</v>
      </c>
      <c r="BB12" s="38">
        <f t="shared" si="12"/>
        <v>33.56894123032067</v>
      </c>
      <c r="BC12" s="38">
        <f t="shared" si="13"/>
        <v>25.756957213063398</v>
      </c>
      <c r="BD12" s="38">
        <f t="shared" si="14"/>
        <v>18.135509391348986</v>
      </c>
      <c r="BE12" s="38"/>
      <c r="BF12" s="38">
        <f t="shared" si="15"/>
        <v>51.21358348352727</v>
      </c>
      <c r="BG12" s="38">
        <f t="shared" si="16"/>
        <v>42.70584463973303</v>
      </c>
      <c r="BH12" s="38">
        <f t="shared" si="17"/>
        <v>34.405611621397185</v>
      </c>
      <c r="BI12" s="38">
        <f t="shared" si="18"/>
        <v>26.307823310825622</v>
      </c>
      <c r="BJ12" s="38">
        <f t="shared" si="19"/>
        <v>18.407542032219222</v>
      </c>
      <c r="BL12" s="38">
        <f t="shared" si="30"/>
        <v>45.16305808360652</v>
      </c>
      <c r="BM12" s="38">
        <f t="shared" si="20"/>
        <v>37.71736158431782</v>
      </c>
      <c r="BN12" s="38">
        <f t="shared" si="20"/>
        <v>30.45326743867031</v>
      </c>
      <c r="BO12" s="38">
        <f t="shared" si="20"/>
        <v>23.366346320965427</v>
      </c>
      <c r="BP12" s="38">
        <f t="shared" si="20"/>
        <v>16.452276937838707</v>
      </c>
      <c r="BR12" s="38">
        <f t="shared" si="31"/>
        <v>46.46023666983632</v>
      </c>
      <c r="BS12" s="38">
        <f t="shared" si="21"/>
        <v>38.74213664008585</v>
      </c>
      <c r="BT12" s="38">
        <f t="shared" si="22"/>
        <v>31.212282952524415</v>
      </c>
      <c r="BU12" s="38">
        <f t="shared" si="23"/>
        <v>23.866084232952275</v>
      </c>
      <c r="BV12" s="38">
        <f t="shared" si="24"/>
        <v>16.69906109190629</v>
      </c>
    </row>
    <row r="13" spans="2:74" ht="12.75">
      <c r="B13" s="3">
        <v>2026</v>
      </c>
      <c r="C13" s="70">
        <f t="shared" si="25"/>
        <v>37.79720647813255</v>
      </c>
      <c r="D13" s="32"/>
      <c r="E13" s="32">
        <v>15</v>
      </c>
      <c r="F13" s="32">
        <f t="shared" si="32"/>
        <v>17.395401273193347</v>
      </c>
      <c r="G13" s="32">
        <f t="shared" si="37"/>
        <v>16.971123193359364</v>
      </c>
      <c r="H13" s="32">
        <f t="shared" si="37"/>
        <v>16.557193359374992</v>
      </c>
      <c r="I13" s="32">
        <f t="shared" si="37"/>
        <v>16.153359374999994</v>
      </c>
      <c r="J13" s="32">
        <f t="shared" si="37"/>
        <v>15.759374999999997</v>
      </c>
      <c r="K13" s="3">
        <v>2026</v>
      </c>
      <c r="L13" s="32">
        <f t="shared" si="27"/>
        <v>60</v>
      </c>
      <c r="M13" s="32">
        <f t="shared" si="33"/>
        <v>65.22430146728516</v>
      </c>
      <c r="N13" s="32">
        <f t="shared" si="38"/>
        <v>53.627367285156254</v>
      </c>
      <c r="O13" s="32">
        <f t="shared" si="38"/>
        <v>42.313285156250004</v>
      </c>
      <c r="P13" s="32">
        <f t="shared" si="38"/>
        <v>31.275156250000002</v>
      </c>
      <c r="Q13" s="32">
        <f t="shared" si="38"/>
        <v>20.50625</v>
      </c>
      <c r="R13" s="3">
        <v>2026</v>
      </c>
      <c r="S13" s="34">
        <f t="shared" si="28"/>
        <v>75</v>
      </c>
      <c r="T13" s="34">
        <f t="shared" si="34"/>
        <v>65</v>
      </c>
      <c r="U13" s="34">
        <f t="shared" si="34"/>
        <v>55</v>
      </c>
      <c r="V13" s="34">
        <f t="shared" si="34"/>
        <v>45</v>
      </c>
      <c r="W13" s="34">
        <f t="shared" si="34"/>
        <v>35</v>
      </c>
      <c r="X13" s="3">
        <v>2026</v>
      </c>
      <c r="Y13" s="34">
        <f t="shared" si="29"/>
        <v>80.22430146728516</v>
      </c>
      <c r="Z13" s="34">
        <f t="shared" si="35"/>
        <v>68.62736728515625</v>
      </c>
      <c r="AA13" s="34">
        <f t="shared" si="35"/>
        <v>57.313285156250004</v>
      </c>
      <c r="AB13" s="34">
        <f t="shared" si="35"/>
        <v>46.27515625</v>
      </c>
      <c r="AC13" s="34">
        <f t="shared" si="35"/>
        <v>35.50625</v>
      </c>
      <c r="AD13" s="3">
        <v>2026</v>
      </c>
      <c r="AE13" s="34">
        <f t="shared" si="26"/>
        <v>82.6197027404785</v>
      </c>
      <c r="AF13" s="34">
        <f t="shared" si="36"/>
        <v>70.59849047851561</v>
      </c>
      <c r="AG13" s="34">
        <f t="shared" si="36"/>
        <v>58.870478515624995</v>
      </c>
      <c r="AH13" s="34">
        <f t="shared" si="36"/>
        <v>47.428515624999996</v>
      </c>
      <c r="AI13" s="34">
        <f t="shared" si="36"/>
        <v>36.265625</v>
      </c>
      <c r="AL13" s="3">
        <v>2026</v>
      </c>
      <c r="AM13" s="38">
        <f t="shared" si="0"/>
        <v>65.84382032514999</v>
      </c>
      <c r="AN13" s="38">
        <f t="shared" si="1"/>
        <v>56.32567636322256</v>
      </c>
      <c r="AO13" s="38">
        <f t="shared" si="2"/>
        <v>47.039682254025074</v>
      </c>
      <c r="AP13" s="38">
        <f t="shared" si="3"/>
        <v>37.98017580602752</v>
      </c>
      <c r="AQ13" s="38">
        <f t="shared" si="4"/>
        <v>29.141632929932346</v>
      </c>
      <c r="AR13" s="38"/>
      <c r="AS13" s="38">
        <f t="shared" si="5"/>
        <v>67.80983770584474</v>
      </c>
      <c r="AT13" s="38">
        <f t="shared" si="6"/>
        <v>57.94346896482241</v>
      </c>
      <c r="AU13" s="38">
        <f t="shared" si="7"/>
        <v>48.317743363825016</v>
      </c>
      <c r="AV13" s="38">
        <f t="shared" si="8"/>
        <v>38.92679155797389</v>
      </c>
      <c r="AW13" s="38">
        <f t="shared" si="9"/>
        <v>29.764887357143536</v>
      </c>
      <c r="AX13" s="38"/>
      <c r="AY13" s="3">
        <v>2026</v>
      </c>
      <c r="AZ13" s="38">
        <f t="shared" si="10"/>
        <v>56.77691990924342</v>
      </c>
      <c r="BA13" s="38">
        <f t="shared" si="11"/>
        <v>48.56945420111249</v>
      </c>
      <c r="BB13" s="38">
        <f t="shared" si="12"/>
        <v>40.562170583423786</v>
      </c>
      <c r="BC13" s="38">
        <f t="shared" si="13"/>
        <v>32.75018656616651</v>
      </c>
      <c r="BD13" s="38">
        <f t="shared" si="14"/>
        <v>25.1287387444521</v>
      </c>
      <c r="BE13" s="38"/>
      <c r="BF13" s="38">
        <f t="shared" si="15"/>
        <v>58.47221053504038</v>
      </c>
      <c r="BG13" s="38">
        <f t="shared" si="16"/>
        <v>49.96447169124613</v>
      </c>
      <c r="BH13" s="38">
        <f t="shared" si="17"/>
        <v>41.66423867291029</v>
      </c>
      <c r="BI13" s="38">
        <f t="shared" si="18"/>
        <v>33.56645036233872</v>
      </c>
      <c r="BJ13" s="38">
        <f t="shared" si="19"/>
        <v>25.66616908373232</v>
      </c>
      <c r="BL13" s="38">
        <f t="shared" si="30"/>
        <v>51.50721658085604</v>
      </c>
      <c r="BM13" s="38">
        <f t="shared" si="20"/>
        <v>44.061520081567345</v>
      </c>
      <c r="BN13" s="38">
        <f t="shared" si="20"/>
        <v>36.79742593591983</v>
      </c>
      <c r="BO13" s="38">
        <f t="shared" si="20"/>
        <v>29.710504818214943</v>
      </c>
      <c r="BP13" s="38">
        <f t="shared" si="20"/>
        <v>22.796435435088224</v>
      </c>
      <c r="BR13" s="38">
        <f t="shared" si="31"/>
        <v>53.04516019544447</v>
      </c>
      <c r="BS13" s="38">
        <f t="shared" si="21"/>
        <v>45.327060165693986</v>
      </c>
      <c r="BT13" s="38">
        <f t="shared" si="22"/>
        <v>37.79720647813255</v>
      </c>
      <c r="BU13" s="38">
        <f t="shared" si="23"/>
        <v>30.451007758560408</v>
      </c>
      <c r="BV13" s="38">
        <f t="shared" si="24"/>
        <v>23.28398461751442</v>
      </c>
    </row>
    <row r="14" spans="2:74" ht="12.75">
      <c r="B14" s="3">
        <v>2027</v>
      </c>
      <c r="C14" s="70">
        <f t="shared" si="25"/>
        <v>44.22152211287217</v>
      </c>
      <c r="D14" s="32"/>
      <c r="E14" s="32">
        <v>15</v>
      </c>
      <c r="F14" s="32">
        <f t="shared" si="32"/>
        <v>17.83028630502318</v>
      </c>
      <c r="G14" s="32">
        <f t="shared" si="37"/>
        <v>17.395401273193347</v>
      </c>
      <c r="H14" s="32">
        <f t="shared" si="37"/>
        <v>16.971123193359364</v>
      </c>
      <c r="I14" s="32">
        <f t="shared" si="37"/>
        <v>16.557193359374992</v>
      </c>
      <c r="J14" s="32">
        <f t="shared" si="37"/>
        <v>16.153359374999994</v>
      </c>
      <c r="K14" s="3">
        <v>2027</v>
      </c>
      <c r="L14" s="32">
        <f t="shared" si="27"/>
        <v>70</v>
      </c>
      <c r="M14" s="32">
        <f t="shared" si="33"/>
        <v>77.11115900396729</v>
      </c>
      <c r="N14" s="32">
        <f t="shared" si="38"/>
        <v>65.22430146728516</v>
      </c>
      <c r="O14" s="32">
        <f t="shared" si="38"/>
        <v>53.627367285156254</v>
      </c>
      <c r="P14" s="32">
        <f t="shared" si="38"/>
        <v>42.313285156250004</v>
      </c>
      <c r="Q14" s="32">
        <f t="shared" si="38"/>
        <v>31.275156250000002</v>
      </c>
      <c r="R14" s="3">
        <v>2027</v>
      </c>
      <c r="S14" s="34">
        <f t="shared" si="28"/>
        <v>85</v>
      </c>
      <c r="T14" s="34">
        <f t="shared" si="34"/>
        <v>75</v>
      </c>
      <c r="U14" s="34">
        <f t="shared" si="34"/>
        <v>65</v>
      </c>
      <c r="V14" s="34">
        <f t="shared" si="34"/>
        <v>55</v>
      </c>
      <c r="W14" s="34">
        <f t="shared" si="34"/>
        <v>45</v>
      </c>
      <c r="X14" s="3">
        <v>2027</v>
      </c>
      <c r="Y14" s="34">
        <f t="shared" si="29"/>
        <v>92.11115900396729</v>
      </c>
      <c r="Z14" s="34">
        <f t="shared" si="35"/>
        <v>80.22430146728516</v>
      </c>
      <c r="AA14" s="34">
        <f t="shared" si="35"/>
        <v>68.62736728515625</v>
      </c>
      <c r="AB14" s="34">
        <f t="shared" si="35"/>
        <v>57.313285156250004</v>
      </c>
      <c r="AC14" s="34">
        <f t="shared" si="35"/>
        <v>46.27515625</v>
      </c>
      <c r="AD14" s="3">
        <v>2027</v>
      </c>
      <c r="AE14" s="34">
        <f t="shared" si="26"/>
        <v>94.94144530899047</v>
      </c>
      <c r="AF14" s="34">
        <f t="shared" si="36"/>
        <v>82.6197027404785</v>
      </c>
      <c r="AG14" s="34">
        <f t="shared" si="36"/>
        <v>70.59849047851561</v>
      </c>
      <c r="AH14" s="34">
        <f t="shared" si="36"/>
        <v>58.870478515624995</v>
      </c>
      <c r="AI14" s="34">
        <f t="shared" si="36"/>
        <v>47.428515624999996</v>
      </c>
      <c r="AL14" s="3">
        <v>2027</v>
      </c>
      <c r="AM14" s="38">
        <f t="shared" si="0"/>
        <v>73.75601744987866</v>
      </c>
      <c r="AN14" s="38">
        <f t="shared" si="1"/>
        <v>64.23787348795122</v>
      </c>
      <c r="AO14" s="38">
        <f t="shared" si="2"/>
        <v>54.95187937875373</v>
      </c>
      <c r="AP14" s="38">
        <f t="shared" si="3"/>
        <v>45.892372930756174</v>
      </c>
      <c r="AQ14" s="38">
        <f t="shared" si="4"/>
        <v>37.053830054661</v>
      </c>
      <c r="AR14" s="38"/>
      <c r="AS14" s="38">
        <f t="shared" si="5"/>
        <v>76.02230796623674</v>
      </c>
      <c r="AT14" s="38">
        <f t="shared" si="6"/>
        <v>66.1559392252144</v>
      </c>
      <c r="AU14" s="38">
        <f t="shared" si="7"/>
        <v>56.530213624217</v>
      </c>
      <c r="AV14" s="38">
        <f t="shared" si="8"/>
        <v>47.13926181836588</v>
      </c>
      <c r="AW14" s="38">
        <f t="shared" si="9"/>
        <v>37.97735761753552</v>
      </c>
      <c r="AX14" s="38"/>
      <c r="AY14" s="3">
        <v>2027</v>
      </c>
      <c r="AZ14" s="38">
        <f t="shared" si="10"/>
        <v>63.59958269275864</v>
      </c>
      <c r="BA14" s="38">
        <f t="shared" si="11"/>
        <v>55.39211698462771</v>
      </c>
      <c r="BB14" s="38">
        <f t="shared" si="12"/>
        <v>47.38483336693901</v>
      </c>
      <c r="BC14" s="38">
        <f t="shared" si="13"/>
        <v>39.57284934968174</v>
      </c>
      <c r="BD14" s="38">
        <f t="shared" si="14"/>
        <v>31.951401527967327</v>
      </c>
      <c r="BE14" s="38"/>
      <c r="BF14" s="38">
        <f t="shared" si="15"/>
        <v>65.55379790237022</v>
      </c>
      <c r="BG14" s="38">
        <f t="shared" si="16"/>
        <v>57.04605905857597</v>
      </c>
      <c r="BH14" s="38">
        <f t="shared" si="17"/>
        <v>48.74582604024012</v>
      </c>
      <c r="BI14" s="38">
        <f t="shared" si="18"/>
        <v>40.648037729668566</v>
      </c>
      <c r="BJ14" s="38">
        <f t="shared" si="19"/>
        <v>32.74775645106216</v>
      </c>
      <c r="BL14" s="38">
        <f t="shared" si="30"/>
        <v>57.6966395050019</v>
      </c>
      <c r="BM14" s="38">
        <f t="shared" si="20"/>
        <v>50.2509430057132</v>
      </c>
      <c r="BN14" s="38">
        <f t="shared" si="20"/>
        <v>42.98684886006569</v>
      </c>
      <c r="BO14" s="38">
        <f t="shared" si="20"/>
        <v>35.89992774236081</v>
      </c>
      <c r="BP14" s="38">
        <f t="shared" si="20"/>
        <v>28.98585835923409</v>
      </c>
      <c r="BR14" s="38">
        <f t="shared" si="31"/>
        <v>59.46947583018409</v>
      </c>
      <c r="BS14" s="38">
        <f t="shared" si="21"/>
        <v>51.751375800433614</v>
      </c>
      <c r="BT14" s="38">
        <f t="shared" si="22"/>
        <v>44.22152211287217</v>
      </c>
      <c r="BU14" s="38">
        <f t="shared" si="23"/>
        <v>36.87532339330004</v>
      </c>
      <c r="BV14" s="38">
        <f t="shared" si="24"/>
        <v>29.70830025225405</v>
      </c>
    </row>
    <row r="15" spans="2:74" ht="12.75">
      <c r="B15" s="3">
        <v>2028</v>
      </c>
      <c r="C15" s="70">
        <f t="shared" si="25"/>
        <v>50.489147122374256</v>
      </c>
      <c r="D15" s="32"/>
      <c r="E15" s="32">
        <v>15</v>
      </c>
      <c r="F15" s="32">
        <f t="shared" si="32"/>
        <v>18.276043462648758</v>
      </c>
      <c r="G15" s="32">
        <f t="shared" si="37"/>
        <v>17.83028630502318</v>
      </c>
      <c r="H15" s="32">
        <f t="shared" si="37"/>
        <v>17.395401273193347</v>
      </c>
      <c r="I15" s="32">
        <f t="shared" si="37"/>
        <v>16.971123193359364</v>
      </c>
      <c r="J15" s="32">
        <f t="shared" si="37"/>
        <v>16.557193359374992</v>
      </c>
      <c r="K15" s="3">
        <v>2028</v>
      </c>
      <c r="L15" s="32">
        <f t="shared" si="27"/>
        <v>80</v>
      </c>
      <c r="M15" s="32">
        <f t="shared" si="33"/>
        <v>89.29518797906647</v>
      </c>
      <c r="N15" s="32">
        <f t="shared" si="38"/>
        <v>77.11115900396729</v>
      </c>
      <c r="O15" s="32">
        <f t="shared" si="38"/>
        <v>65.22430146728516</v>
      </c>
      <c r="P15" s="32">
        <f t="shared" si="38"/>
        <v>53.627367285156254</v>
      </c>
      <c r="Q15" s="32">
        <f t="shared" si="38"/>
        <v>42.313285156250004</v>
      </c>
      <c r="R15" s="3">
        <v>2028</v>
      </c>
      <c r="S15" s="34">
        <f t="shared" si="28"/>
        <v>95</v>
      </c>
      <c r="T15" s="34">
        <f t="shared" si="34"/>
        <v>85</v>
      </c>
      <c r="U15" s="34">
        <f t="shared" si="34"/>
        <v>75</v>
      </c>
      <c r="V15" s="34">
        <f t="shared" si="34"/>
        <v>65</v>
      </c>
      <c r="W15" s="34">
        <f t="shared" si="34"/>
        <v>55</v>
      </c>
      <c r="X15" s="3">
        <v>2028</v>
      </c>
      <c r="Y15" s="34">
        <f t="shared" si="29"/>
        <v>104.29518797906647</v>
      </c>
      <c r="Z15" s="34">
        <f t="shared" si="35"/>
        <v>92.11115900396729</v>
      </c>
      <c r="AA15" s="34">
        <f t="shared" si="35"/>
        <v>80.22430146728516</v>
      </c>
      <c r="AB15" s="34">
        <f t="shared" si="35"/>
        <v>68.62736728515625</v>
      </c>
      <c r="AC15" s="34">
        <f t="shared" si="35"/>
        <v>57.313285156250004</v>
      </c>
      <c r="AD15" s="3">
        <v>2028</v>
      </c>
      <c r="AE15" s="34">
        <f t="shared" si="26"/>
        <v>107.57123144171523</v>
      </c>
      <c r="AF15" s="34">
        <f t="shared" si="36"/>
        <v>94.94144530899047</v>
      </c>
      <c r="AG15" s="34">
        <f t="shared" si="36"/>
        <v>82.6197027404785</v>
      </c>
      <c r="AH15" s="34">
        <f t="shared" si="36"/>
        <v>70.59849047851561</v>
      </c>
      <c r="AI15" s="34">
        <f t="shared" si="36"/>
        <v>58.870478515624995</v>
      </c>
      <c r="AL15" s="3">
        <v>2028</v>
      </c>
      <c r="AM15" s="38">
        <f t="shared" si="0"/>
        <v>81.475234156931</v>
      </c>
      <c r="AN15" s="38">
        <f t="shared" si="1"/>
        <v>71.95709019500356</v>
      </c>
      <c r="AO15" s="38">
        <f t="shared" si="2"/>
        <v>62.67109608580607</v>
      </c>
      <c r="AP15" s="38">
        <f t="shared" si="3"/>
        <v>53.611589637808514</v>
      </c>
      <c r="AQ15" s="38">
        <f t="shared" si="4"/>
        <v>44.77304676171334</v>
      </c>
      <c r="AR15" s="38"/>
      <c r="AS15" s="38">
        <f t="shared" si="5"/>
        <v>84.03447407393621</v>
      </c>
      <c r="AT15" s="38">
        <f t="shared" si="6"/>
        <v>74.16810533291388</v>
      </c>
      <c r="AU15" s="38">
        <f t="shared" si="7"/>
        <v>64.54237973191648</v>
      </c>
      <c r="AV15" s="38">
        <f t="shared" si="8"/>
        <v>55.15142792606536</v>
      </c>
      <c r="AW15" s="38">
        <f t="shared" si="9"/>
        <v>45.989523725235</v>
      </c>
      <c r="AX15" s="38"/>
      <c r="AY15" s="3">
        <v>2028</v>
      </c>
      <c r="AZ15" s="38">
        <f t="shared" si="10"/>
        <v>70.25583906691983</v>
      </c>
      <c r="BA15" s="38">
        <f t="shared" si="11"/>
        <v>62.048373358788915</v>
      </c>
      <c r="BB15" s="38">
        <f t="shared" si="12"/>
        <v>54.04108974110021</v>
      </c>
      <c r="BC15" s="38">
        <f t="shared" si="13"/>
        <v>46.22910572384294</v>
      </c>
      <c r="BD15" s="38">
        <f t="shared" si="14"/>
        <v>38.60765790212853</v>
      </c>
      <c r="BE15" s="38"/>
      <c r="BF15" s="38">
        <f t="shared" si="15"/>
        <v>72.46266362659446</v>
      </c>
      <c r="BG15" s="38">
        <f t="shared" si="16"/>
        <v>63.95492478280022</v>
      </c>
      <c r="BH15" s="38">
        <f t="shared" si="17"/>
        <v>55.65469176446436</v>
      </c>
      <c r="BI15" s="38">
        <f t="shared" si="18"/>
        <v>47.5569034538928</v>
      </c>
      <c r="BJ15" s="38">
        <f t="shared" si="19"/>
        <v>39.6566221752864</v>
      </c>
      <c r="BL15" s="38">
        <f t="shared" si="30"/>
        <v>63.7351008944125</v>
      </c>
      <c r="BM15" s="38">
        <f t="shared" si="20"/>
        <v>56.2894043951238</v>
      </c>
      <c r="BN15" s="38">
        <f t="shared" si="20"/>
        <v>49.02531024947629</v>
      </c>
      <c r="BO15" s="38">
        <f t="shared" si="20"/>
        <v>41.93838913177141</v>
      </c>
      <c r="BP15" s="38">
        <f t="shared" si="20"/>
        <v>35.02431974864469</v>
      </c>
      <c r="BR15" s="38">
        <f t="shared" si="31"/>
        <v>65.73710083968618</v>
      </c>
      <c r="BS15" s="38">
        <f t="shared" si="21"/>
        <v>58.019000809935704</v>
      </c>
      <c r="BT15" s="38">
        <f t="shared" si="22"/>
        <v>50.489147122374256</v>
      </c>
      <c r="BU15" s="38">
        <f t="shared" si="23"/>
        <v>43.14294840280212</v>
      </c>
      <c r="BV15" s="38">
        <f t="shared" si="24"/>
        <v>35.97592526175613</v>
      </c>
    </row>
    <row r="16" spans="2:74" ht="12.75">
      <c r="B16" s="3">
        <v>2029</v>
      </c>
      <c r="C16" s="70">
        <f t="shared" si="25"/>
        <v>56.60390322920557</v>
      </c>
      <c r="D16" s="32"/>
      <c r="E16" s="32">
        <v>15</v>
      </c>
      <c r="F16" s="32">
        <f t="shared" si="32"/>
        <v>18.732944549214974</v>
      </c>
      <c r="G16" s="32">
        <f t="shared" si="37"/>
        <v>18.276043462648758</v>
      </c>
      <c r="H16" s="32">
        <f t="shared" si="37"/>
        <v>17.83028630502318</v>
      </c>
      <c r="I16" s="32">
        <f t="shared" si="37"/>
        <v>17.395401273193347</v>
      </c>
      <c r="J16" s="32">
        <f t="shared" si="37"/>
        <v>16.971123193359364</v>
      </c>
      <c r="K16" s="3">
        <v>2029</v>
      </c>
      <c r="L16" s="32">
        <f t="shared" si="27"/>
        <v>90</v>
      </c>
      <c r="M16" s="32">
        <f t="shared" si="33"/>
        <v>101.78381767854313</v>
      </c>
      <c r="N16" s="32">
        <f t="shared" si="38"/>
        <v>89.29518797906647</v>
      </c>
      <c r="O16" s="32">
        <f t="shared" si="38"/>
        <v>77.11115900396729</v>
      </c>
      <c r="P16" s="32">
        <f t="shared" si="38"/>
        <v>65.22430146728516</v>
      </c>
      <c r="Q16" s="32">
        <f t="shared" si="38"/>
        <v>53.627367285156254</v>
      </c>
      <c r="R16" s="3">
        <v>2029</v>
      </c>
      <c r="S16" s="34">
        <f t="shared" si="28"/>
        <v>105</v>
      </c>
      <c r="T16" s="34">
        <f t="shared" si="34"/>
        <v>95</v>
      </c>
      <c r="U16" s="34">
        <f t="shared" si="34"/>
        <v>85</v>
      </c>
      <c r="V16" s="34">
        <f t="shared" si="34"/>
        <v>75</v>
      </c>
      <c r="W16" s="34">
        <f t="shared" si="34"/>
        <v>65</v>
      </c>
      <c r="X16" s="3">
        <v>2029</v>
      </c>
      <c r="Y16" s="34">
        <f t="shared" si="29"/>
        <v>116.78381767854313</v>
      </c>
      <c r="Z16" s="34">
        <f t="shared" si="35"/>
        <v>104.29518797906647</v>
      </c>
      <c r="AA16" s="34">
        <f t="shared" si="35"/>
        <v>92.11115900396729</v>
      </c>
      <c r="AB16" s="34">
        <f t="shared" si="35"/>
        <v>80.22430146728516</v>
      </c>
      <c r="AC16" s="34">
        <f t="shared" si="35"/>
        <v>68.62736728515625</v>
      </c>
      <c r="AD16" s="3">
        <v>2029</v>
      </c>
      <c r="AE16" s="34">
        <f t="shared" si="26"/>
        <v>120.51676222775811</v>
      </c>
      <c r="AF16" s="34">
        <f t="shared" si="36"/>
        <v>107.57123144171523</v>
      </c>
      <c r="AG16" s="34">
        <f t="shared" si="36"/>
        <v>94.94144530899047</v>
      </c>
      <c r="AH16" s="34">
        <f t="shared" si="36"/>
        <v>82.6197027404785</v>
      </c>
      <c r="AI16" s="34">
        <f t="shared" si="36"/>
        <v>70.59849047851561</v>
      </c>
      <c r="AL16" s="3">
        <v>2029</v>
      </c>
      <c r="AM16" s="38">
        <f t="shared" si="0"/>
        <v>89.00617728576255</v>
      </c>
      <c r="AN16" s="38">
        <f t="shared" si="1"/>
        <v>79.48803332383511</v>
      </c>
      <c r="AO16" s="38">
        <f t="shared" si="2"/>
        <v>70.20203921463762</v>
      </c>
      <c r="AP16" s="38">
        <f t="shared" si="3"/>
        <v>61.14253276664007</v>
      </c>
      <c r="AQ16" s="38">
        <f t="shared" si="4"/>
        <v>52.3039898905449</v>
      </c>
      <c r="AR16" s="38"/>
      <c r="AS16" s="38">
        <f t="shared" si="5"/>
        <v>91.85122149608206</v>
      </c>
      <c r="AT16" s="38">
        <f t="shared" si="6"/>
        <v>81.98485275505973</v>
      </c>
      <c r="AU16" s="38">
        <f t="shared" si="7"/>
        <v>72.35912715406234</v>
      </c>
      <c r="AV16" s="38">
        <f t="shared" si="8"/>
        <v>62.968175348211204</v>
      </c>
      <c r="AW16" s="38">
        <f t="shared" si="9"/>
        <v>53.80627114738084</v>
      </c>
      <c r="AX16" s="38"/>
      <c r="AY16" s="3">
        <v>2029</v>
      </c>
      <c r="AZ16" s="38">
        <f t="shared" si="10"/>
        <v>76.74974772463808</v>
      </c>
      <c r="BA16" s="38">
        <f t="shared" si="11"/>
        <v>68.54228201650716</v>
      </c>
      <c r="BB16" s="38">
        <f t="shared" si="12"/>
        <v>60.53499839881846</v>
      </c>
      <c r="BC16" s="38">
        <f t="shared" si="13"/>
        <v>52.723014381561185</v>
      </c>
      <c r="BD16" s="38">
        <f t="shared" si="14"/>
        <v>45.10156655984677</v>
      </c>
      <c r="BE16" s="38"/>
      <c r="BF16" s="38">
        <f t="shared" si="15"/>
        <v>79.20302043071568</v>
      </c>
      <c r="BG16" s="38">
        <f t="shared" si="16"/>
        <v>70.69528158692144</v>
      </c>
      <c r="BH16" s="38">
        <f t="shared" si="17"/>
        <v>62.39504856858559</v>
      </c>
      <c r="BI16" s="38">
        <f t="shared" si="18"/>
        <v>54.29726025801402</v>
      </c>
      <c r="BJ16" s="38">
        <f t="shared" si="19"/>
        <v>46.39697897940762</v>
      </c>
      <c r="BL16" s="38">
        <f t="shared" si="30"/>
        <v>69.62628273773991</v>
      </c>
      <c r="BM16" s="38">
        <f t="shared" si="20"/>
        <v>62.18058623845122</v>
      </c>
      <c r="BN16" s="38">
        <f t="shared" si="20"/>
        <v>54.916492092803715</v>
      </c>
      <c r="BO16" s="38">
        <f t="shared" si="20"/>
        <v>47.829570975098825</v>
      </c>
      <c r="BP16" s="38">
        <f t="shared" si="20"/>
        <v>40.91550159197211</v>
      </c>
      <c r="BR16" s="38">
        <f t="shared" si="31"/>
        <v>71.85185694651749</v>
      </c>
      <c r="BS16" s="38">
        <f t="shared" si="21"/>
        <v>64.13375691676701</v>
      </c>
      <c r="BT16" s="38">
        <f t="shared" si="22"/>
        <v>56.60390322920557</v>
      </c>
      <c r="BU16" s="38">
        <f t="shared" si="23"/>
        <v>49.25770450963343</v>
      </c>
      <c r="BV16" s="38">
        <f t="shared" si="24"/>
        <v>42.09068136858744</v>
      </c>
    </row>
    <row r="17" spans="2:74" ht="12.75">
      <c r="B17" s="3">
        <v>2030</v>
      </c>
      <c r="C17" s="70">
        <f t="shared" si="25"/>
        <v>62.56951894318732</v>
      </c>
      <c r="D17" s="32"/>
      <c r="E17" s="32">
        <v>15</v>
      </c>
      <c r="F17" s="32">
        <f t="shared" si="32"/>
        <v>19.201268162945347</v>
      </c>
      <c r="G17" s="32">
        <f t="shared" si="37"/>
        <v>18.732944549214974</v>
      </c>
      <c r="H17" s="32">
        <f t="shared" si="37"/>
        <v>18.276043462648758</v>
      </c>
      <c r="I17" s="32">
        <f t="shared" si="37"/>
        <v>17.83028630502318</v>
      </c>
      <c r="J17" s="32">
        <f t="shared" si="37"/>
        <v>17.395401273193347</v>
      </c>
      <c r="K17" s="3">
        <v>2030</v>
      </c>
      <c r="L17" s="32">
        <f t="shared" si="27"/>
        <v>100</v>
      </c>
      <c r="M17" s="32">
        <f t="shared" si="33"/>
        <v>114.5846631205067</v>
      </c>
      <c r="N17" s="32">
        <f t="shared" si="38"/>
        <v>101.78381767854313</v>
      </c>
      <c r="O17" s="32">
        <f t="shared" si="38"/>
        <v>89.29518797906647</v>
      </c>
      <c r="P17" s="32">
        <f t="shared" si="38"/>
        <v>77.11115900396729</v>
      </c>
      <c r="Q17" s="32">
        <f t="shared" si="38"/>
        <v>65.22430146728516</v>
      </c>
      <c r="R17" s="3">
        <v>2030</v>
      </c>
      <c r="S17" s="34">
        <f t="shared" si="28"/>
        <v>115</v>
      </c>
      <c r="T17" s="34">
        <f t="shared" si="34"/>
        <v>105</v>
      </c>
      <c r="U17" s="34">
        <f t="shared" si="34"/>
        <v>95</v>
      </c>
      <c r="V17" s="34">
        <f t="shared" si="34"/>
        <v>85</v>
      </c>
      <c r="W17" s="34">
        <f t="shared" si="34"/>
        <v>75</v>
      </c>
      <c r="X17" s="3">
        <v>2030</v>
      </c>
      <c r="Y17" s="34">
        <f t="shared" si="29"/>
        <v>129.58466312050672</v>
      </c>
      <c r="Z17" s="34">
        <f t="shared" si="35"/>
        <v>116.78381767854313</v>
      </c>
      <c r="AA17" s="34">
        <f t="shared" si="35"/>
        <v>104.29518797906647</v>
      </c>
      <c r="AB17" s="34">
        <f t="shared" si="35"/>
        <v>92.11115900396729</v>
      </c>
      <c r="AC17" s="34">
        <f t="shared" si="35"/>
        <v>80.22430146728516</v>
      </c>
      <c r="AD17" s="3">
        <v>2030</v>
      </c>
      <c r="AE17" s="34">
        <f t="shared" si="26"/>
        <v>133.78593128345204</v>
      </c>
      <c r="AF17" s="34">
        <f t="shared" si="36"/>
        <v>120.51676222775811</v>
      </c>
      <c r="AG17" s="34">
        <f t="shared" si="36"/>
        <v>107.57123144171523</v>
      </c>
      <c r="AH17" s="34">
        <f t="shared" si="36"/>
        <v>94.94144530899047</v>
      </c>
      <c r="AI17" s="34">
        <f t="shared" si="36"/>
        <v>82.6197027404785</v>
      </c>
      <c r="AL17" s="3">
        <v>2030</v>
      </c>
      <c r="AM17" s="38">
        <f t="shared" si="0"/>
        <v>96.35343887486651</v>
      </c>
      <c r="AN17" s="38">
        <f t="shared" si="1"/>
        <v>86.83529491293908</v>
      </c>
      <c r="AO17" s="38">
        <f t="shared" si="2"/>
        <v>77.54930080374159</v>
      </c>
      <c r="AP17" s="38">
        <f t="shared" si="3"/>
        <v>68.48979435574402</v>
      </c>
      <c r="AQ17" s="38">
        <f t="shared" si="4"/>
        <v>59.651251479648856</v>
      </c>
      <c r="AR17" s="38"/>
      <c r="AS17" s="38">
        <f t="shared" si="5"/>
        <v>99.477316542078</v>
      </c>
      <c r="AT17" s="38">
        <f t="shared" si="6"/>
        <v>89.61094780105567</v>
      </c>
      <c r="AU17" s="38">
        <f t="shared" si="7"/>
        <v>79.98522220005827</v>
      </c>
      <c r="AV17" s="38">
        <f t="shared" si="8"/>
        <v>70.59427039420716</v>
      </c>
      <c r="AW17" s="38">
        <f t="shared" si="9"/>
        <v>61.43236619337679</v>
      </c>
      <c r="AX17" s="38"/>
      <c r="AY17" s="3">
        <v>2030</v>
      </c>
      <c r="AZ17" s="38">
        <f t="shared" si="10"/>
        <v>83.08526836631442</v>
      </c>
      <c r="BA17" s="38">
        <f t="shared" si="11"/>
        <v>74.8778026581835</v>
      </c>
      <c r="BB17" s="38">
        <f t="shared" si="12"/>
        <v>66.87051904049478</v>
      </c>
      <c r="BC17" s="38">
        <f t="shared" si="13"/>
        <v>59.05853502323752</v>
      </c>
      <c r="BD17" s="38">
        <f t="shared" si="14"/>
        <v>51.437087201523106</v>
      </c>
      <c r="BE17" s="38"/>
      <c r="BF17" s="38">
        <f t="shared" si="15"/>
        <v>85.7789782883949</v>
      </c>
      <c r="BG17" s="38">
        <f t="shared" si="16"/>
        <v>77.27123944460067</v>
      </c>
      <c r="BH17" s="38">
        <f t="shared" si="17"/>
        <v>68.97100642626481</v>
      </c>
      <c r="BI17" s="38">
        <f t="shared" si="18"/>
        <v>60.87321811569325</v>
      </c>
      <c r="BJ17" s="38">
        <f t="shared" si="19"/>
        <v>52.97293683708685</v>
      </c>
      <c r="BL17" s="38">
        <f t="shared" si="30"/>
        <v>75.37377721903496</v>
      </c>
      <c r="BM17" s="38">
        <f t="shared" si="20"/>
        <v>67.92808071974626</v>
      </c>
      <c r="BN17" s="38">
        <f t="shared" si="20"/>
        <v>60.66398657409874</v>
      </c>
      <c r="BO17" s="38">
        <f t="shared" si="20"/>
        <v>53.57706545639387</v>
      </c>
      <c r="BP17" s="38">
        <f t="shared" si="20"/>
        <v>46.662996073267145</v>
      </c>
      <c r="BR17" s="38">
        <f t="shared" si="31"/>
        <v>77.81747266049922</v>
      </c>
      <c r="BS17" s="38">
        <f t="shared" si="21"/>
        <v>70.09937263074876</v>
      </c>
      <c r="BT17" s="38">
        <f t="shared" si="22"/>
        <v>62.56951894318732</v>
      </c>
      <c r="BU17" s="38">
        <f t="shared" si="23"/>
        <v>55.22332022361518</v>
      </c>
      <c r="BV17" s="38">
        <f t="shared" si="24"/>
        <v>48.056297082569195</v>
      </c>
    </row>
    <row r="18" spans="2:74" ht="12.75">
      <c r="B18" s="3">
        <v>2031</v>
      </c>
      <c r="C18" s="70">
        <f t="shared" si="25"/>
        <v>68.38963183487684</v>
      </c>
      <c r="D18" s="32"/>
      <c r="E18" s="32">
        <v>15</v>
      </c>
      <c r="F18" s="32">
        <f t="shared" si="32"/>
        <v>19.68129986701898</v>
      </c>
      <c r="G18" s="32">
        <f t="shared" si="37"/>
        <v>19.201268162945347</v>
      </c>
      <c r="H18" s="32">
        <f t="shared" si="37"/>
        <v>18.732944549214974</v>
      </c>
      <c r="I18" s="32">
        <f t="shared" si="37"/>
        <v>18.276043462648758</v>
      </c>
      <c r="J18" s="32">
        <f t="shared" si="37"/>
        <v>17.83028630502318</v>
      </c>
      <c r="K18" s="3">
        <v>2031</v>
      </c>
      <c r="L18" s="32">
        <f t="shared" si="27"/>
        <v>110</v>
      </c>
      <c r="M18" s="32">
        <f t="shared" si="33"/>
        <v>127.70552969851937</v>
      </c>
      <c r="N18" s="32">
        <f t="shared" si="38"/>
        <v>114.5846631205067</v>
      </c>
      <c r="O18" s="32">
        <f t="shared" si="38"/>
        <v>101.78381767854313</v>
      </c>
      <c r="P18" s="32">
        <f t="shared" si="38"/>
        <v>89.29518797906647</v>
      </c>
      <c r="Q18" s="32">
        <f t="shared" si="38"/>
        <v>77.11115900396729</v>
      </c>
      <c r="R18" s="3">
        <v>2031</v>
      </c>
      <c r="S18" s="34">
        <f t="shared" si="28"/>
        <v>125</v>
      </c>
      <c r="T18" s="34">
        <f t="shared" si="34"/>
        <v>115</v>
      </c>
      <c r="U18" s="34">
        <f t="shared" si="34"/>
        <v>105</v>
      </c>
      <c r="V18" s="34">
        <f t="shared" si="34"/>
        <v>95</v>
      </c>
      <c r="W18" s="34">
        <f t="shared" si="34"/>
        <v>85</v>
      </c>
      <c r="X18" s="3">
        <v>2031</v>
      </c>
      <c r="Y18" s="34">
        <f t="shared" si="29"/>
        <v>142.70552969851937</v>
      </c>
      <c r="Z18" s="34">
        <f t="shared" si="35"/>
        <v>129.58466312050672</v>
      </c>
      <c r="AA18" s="34">
        <f t="shared" si="35"/>
        <v>116.78381767854313</v>
      </c>
      <c r="AB18" s="34">
        <f t="shared" si="35"/>
        <v>104.29518797906647</v>
      </c>
      <c r="AC18" s="34">
        <f t="shared" si="35"/>
        <v>92.11115900396729</v>
      </c>
      <c r="AD18" s="3">
        <v>2031</v>
      </c>
      <c r="AE18" s="34">
        <f t="shared" si="26"/>
        <v>147.38682956553833</v>
      </c>
      <c r="AF18" s="34">
        <f t="shared" si="36"/>
        <v>133.78593128345204</v>
      </c>
      <c r="AG18" s="34">
        <f t="shared" si="36"/>
        <v>120.51676222775811</v>
      </c>
      <c r="AH18" s="34">
        <f t="shared" si="36"/>
        <v>107.57123144171523</v>
      </c>
      <c r="AI18" s="34">
        <f t="shared" si="36"/>
        <v>94.94144530899047</v>
      </c>
      <c r="AL18" s="3">
        <v>2031</v>
      </c>
      <c r="AM18" s="38">
        <f t="shared" si="0"/>
        <v>103.52149896179719</v>
      </c>
      <c r="AN18" s="38">
        <f t="shared" si="1"/>
        <v>94.00335499986977</v>
      </c>
      <c r="AO18" s="38">
        <f t="shared" si="2"/>
        <v>84.71736089067227</v>
      </c>
      <c r="AP18" s="38">
        <f t="shared" si="3"/>
        <v>75.65785444267472</v>
      </c>
      <c r="AQ18" s="38">
        <f t="shared" si="4"/>
        <v>66.81931156657954</v>
      </c>
      <c r="AR18" s="38"/>
      <c r="AS18" s="38">
        <f t="shared" si="5"/>
        <v>106.91740926987892</v>
      </c>
      <c r="AT18" s="38">
        <f t="shared" si="6"/>
        <v>97.05104052885659</v>
      </c>
      <c r="AU18" s="38">
        <f t="shared" si="7"/>
        <v>87.42531492785919</v>
      </c>
      <c r="AV18" s="38">
        <f t="shared" si="8"/>
        <v>78.03436312200807</v>
      </c>
      <c r="AW18" s="38">
        <f t="shared" si="9"/>
        <v>68.87245892117771</v>
      </c>
      <c r="AX18" s="38"/>
      <c r="AY18" s="3">
        <v>2031</v>
      </c>
      <c r="AZ18" s="38">
        <f t="shared" si="10"/>
        <v>89.26626411429133</v>
      </c>
      <c r="BA18" s="38">
        <f t="shared" si="11"/>
        <v>81.05879840616042</v>
      </c>
      <c r="BB18" s="38">
        <f t="shared" si="12"/>
        <v>73.0515147884717</v>
      </c>
      <c r="BC18" s="38">
        <f t="shared" si="13"/>
        <v>65.23953077121443</v>
      </c>
      <c r="BD18" s="38">
        <f t="shared" si="14"/>
        <v>57.61808294950002</v>
      </c>
      <c r="BE18" s="38"/>
      <c r="BF18" s="38">
        <f t="shared" si="15"/>
        <v>92.19454693003317</v>
      </c>
      <c r="BG18" s="38">
        <f t="shared" si="16"/>
        <v>83.68680808623893</v>
      </c>
      <c r="BH18" s="38">
        <f t="shared" si="17"/>
        <v>75.38657506790308</v>
      </c>
      <c r="BI18" s="38">
        <f t="shared" si="18"/>
        <v>67.28878675733152</v>
      </c>
      <c r="BJ18" s="38">
        <f t="shared" si="19"/>
        <v>59.38850547872512</v>
      </c>
      <c r="BL18" s="38">
        <f t="shared" si="30"/>
        <v>80.98108890810329</v>
      </c>
      <c r="BM18" s="38">
        <f t="shared" si="20"/>
        <v>73.5353924088146</v>
      </c>
      <c r="BN18" s="38">
        <f t="shared" si="20"/>
        <v>66.27129826316708</v>
      </c>
      <c r="BO18" s="38">
        <f t="shared" si="20"/>
        <v>59.1843771454622</v>
      </c>
      <c r="BP18" s="38">
        <f t="shared" si="20"/>
        <v>52.270307762335484</v>
      </c>
      <c r="BR18" s="38">
        <f t="shared" si="31"/>
        <v>83.63758555218874</v>
      </c>
      <c r="BS18" s="38">
        <f t="shared" si="21"/>
        <v>75.91948552243828</v>
      </c>
      <c r="BT18" s="38">
        <f t="shared" si="22"/>
        <v>68.38963183487684</v>
      </c>
      <c r="BU18" s="38">
        <f t="shared" si="23"/>
        <v>61.0434331153047</v>
      </c>
      <c r="BV18" s="38">
        <f t="shared" si="24"/>
        <v>53.87640997425872</v>
      </c>
    </row>
    <row r="19" spans="2:74" ht="12.75">
      <c r="B19" s="3">
        <v>2032</v>
      </c>
      <c r="C19" s="70">
        <f t="shared" si="25"/>
        <v>74.06779075359832</v>
      </c>
      <c r="D19" s="32"/>
      <c r="E19" s="32">
        <v>15</v>
      </c>
      <c r="F19" s="32">
        <f t="shared" si="32"/>
        <v>20.173332363694453</v>
      </c>
      <c r="G19" s="32">
        <f t="shared" si="37"/>
        <v>19.68129986701898</v>
      </c>
      <c r="H19" s="32">
        <f t="shared" si="37"/>
        <v>19.201268162945347</v>
      </c>
      <c r="I19" s="32">
        <f t="shared" si="37"/>
        <v>18.732944549214974</v>
      </c>
      <c r="J19" s="32">
        <f t="shared" si="37"/>
        <v>18.276043462648758</v>
      </c>
      <c r="K19" s="3">
        <v>2032</v>
      </c>
      <c r="L19" s="32">
        <f t="shared" si="27"/>
        <v>120</v>
      </c>
      <c r="M19" s="32">
        <f t="shared" si="33"/>
        <v>141.15441794098234</v>
      </c>
      <c r="N19" s="32">
        <f t="shared" si="38"/>
        <v>127.70552969851937</v>
      </c>
      <c r="O19" s="32">
        <f t="shared" si="38"/>
        <v>114.5846631205067</v>
      </c>
      <c r="P19" s="32">
        <f t="shared" si="38"/>
        <v>101.78381767854313</v>
      </c>
      <c r="Q19" s="32">
        <f t="shared" si="38"/>
        <v>89.29518797906647</v>
      </c>
      <c r="R19" s="3">
        <v>2032</v>
      </c>
      <c r="S19" s="34">
        <f t="shared" si="28"/>
        <v>135</v>
      </c>
      <c r="T19" s="34">
        <f t="shared" si="34"/>
        <v>125</v>
      </c>
      <c r="U19" s="34">
        <f t="shared" si="34"/>
        <v>115</v>
      </c>
      <c r="V19" s="34">
        <f t="shared" si="34"/>
        <v>105</v>
      </c>
      <c r="W19" s="34">
        <f t="shared" si="34"/>
        <v>95</v>
      </c>
      <c r="X19" s="3">
        <v>2032</v>
      </c>
      <c r="Y19" s="34">
        <f t="shared" si="29"/>
        <v>156.15441794098234</v>
      </c>
      <c r="Z19" s="34">
        <f t="shared" si="35"/>
        <v>142.70552969851937</v>
      </c>
      <c r="AA19" s="34">
        <f t="shared" si="35"/>
        <v>129.58466312050672</v>
      </c>
      <c r="AB19" s="34">
        <f t="shared" si="35"/>
        <v>116.78381767854313</v>
      </c>
      <c r="AC19" s="34">
        <f t="shared" si="35"/>
        <v>104.29518797906647</v>
      </c>
      <c r="AD19" s="3">
        <v>2032</v>
      </c>
      <c r="AE19" s="34">
        <f t="shared" si="26"/>
        <v>161.32775030467678</v>
      </c>
      <c r="AF19" s="34">
        <f t="shared" si="36"/>
        <v>147.38682956553833</v>
      </c>
      <c r="AG19" s="34">
        <f t="shared" si="36"/>
        <v>133.78593128345204</v>
      </c>
      <c r="AH19" s="34">
        <f t="shared" si="36"/>
        <v>120.51676222775811</v>
      </c>
      <c r="AI19" s="34">
        <f t="shared" si="36"/>
        <v>107.57123144171523</v>
      </c>
      <c r="AL19" s="3">
        <v>2032</v>
      </c>
      <c r="AM19" s="38">
        <f t="shared" si="0"/>
        <v>110.51472831490031</v>
      </c>
      <c r="AN19" s="38">
        <f t="shared" si="1"/>
        <v>100.99658435297289</v>
      </c>
      <c r="AO19" s="38">
        <f t="shared" si="2"/>
        <v>91.7105902437754</v>
      </c>
      <c r="AP19" s="38">
        <f t="shared" si="3"/>
        <v>82.65108379577784</v>
      </c>
      <c r="AQ19" s="38">
        <f t="shared" si="4"/>
        <v>73.81254091968266</v>
      </c>
      <c r="AR19" s="38"/>
      <c r="AS19" s="38">
        <f t="shared" si="5"/>
        <v>114.17603632139202</v>
      </c>
      <c r="AT19" s="38">
        <f t="shared" si="6"/>
        <v>104.30966758036969</v>
      </c>
      <c r="AU19" s="38">
        <f t="shared" si="7"/>
        <v>94.68394197937229</v>
      </c>
      <c r="AV19" s="38">
        <f t="shared" si="8"/>
        <v>85.29299017352119</v>
      </c>
      <c r="AW19" s="38">
        <f t="shared" si="9"/>
        <v>76.13108597269081</v>
      </c>
      <c r="AX19" s="38"/>
      <c r="AY19" s="3">
        <v>2032</v>
      </c>
      <c r="AZ19" s="38">
        <f t="shared" si="10"/>
        <v>95.29650386841514</v>
      </c>
      <c r="BA19" s="38">
        <f t="shared" si="11"/>
        <v>87.08903816028423</v>
      </c>
      <c r="BB19" s="38">
        <f t="shared" si="12"/>
        <v>79.08175454259553</v>
      </c>
      <c r="BC19" s="38">
        <f t="shared" si="13"/>
        <v>71.26977052533826</v>
      </c>
      <c r="BD19" s="38">
        <f t="shared" si="14"/>
        <v>63.64832270362384</v>
      </c>
      <c r="BE19" s="38"/>
      <c r="BF19" s="38">
        <f t="shared" si="15"/>
        <v>98.45363828772905</v>
      </c>
      <c r="BG19" s="38">
        <f t="shared" si="16"/>
        <v>89.9458994439348</v>
      </c>
      <c r="BH19" s="38">
        <f t="shared" si="17"/>
        <v>81.64566642559896</v>
      </c>
      <c r="BI19" s="38">
        <f t="shared" si="18"/>
        <v>73.5478781150274</v>
      </c>
      <c r="BJ19" s="38">
        <f t="shared" si="19"/>
        <v>65.647596836421</v>
      </c>
      <c r="BL19" s="38">
        <f t="shared" si="30"/>
        <v>86.45163689743825</v>
      </c>
      <c r="BM19" s="38">
        <f t="shared" si="20"/>
        <v>79.00594039814956</v>
      </c>
      <c r="BN19" s="38">
        <f t="shared" si="20"/>
        <v>71.74184625250206</v>
      </c>
      <c r="BO19" s="38">
        <f t="shared" si="20"/>
        <v>64.65492513479717</v>
      </c>
      <c r="BP19" s="38">
        <f t="shared" si="20"/>
        <v>57.740855751670445</v>
      </c>
      <c r="BR19" s="38">
        <f t="shared" si="31"/>
        <v>89.31574447091023</v>
      </c>
      <c r="BS19" s="38">
        <f t="shared" si="21"/>
        <v>81.59764444115976</v>
      </c>
      <c r="BT19" s="38">
        <f t="shared" si="22"/>
        <v>74.06779075359832</v>
      </c>
      <c r="BU19" s="38">
        <f t="shared" si="23"/>
        <v>66.72159203402619</v>
      </c>
      <c r="BV19" s="38">
        <f t="shared" si="24"/>
        <v>59.5545688929802</v>
      </c>
    </row>
    <row r="20" spans="2:74" ht="12.75">
      <c r="B20" s="3">
        <v>2033</v>
      </c>
      <c r="C20" s="70">
        <f t="shared" si="25"/>
        <v>79.60745799137538</v>
      </c>
      <c r="D20" s="32"/>
      <c r="E20" s="32">
        <v>15</v>
      </c>
      <c r="F20" s="32">
        <f t="shared" si="32"/>
        <v>20.677665672786812</v>
      </c>
      <c r="G20" s="32">
        <f t="shared" si="37"/>
        <v>20.173332363694453</v>
      </c>
      <c r="H20" s="32">
        <f t="shared" si="37"/>
        <v>19.68129986701898</v>
      </c>
      <c r="I20" s="32">
        <f t="shared" si="37"/>
        <v>19.201268162945347</v>
      </c>
      <c r="J20" s="32">
        <f t="shared" si="37"/>
        <v>18.732944549214974</v>
      </c>
      <c r="K20" s="3">
        <v>2033</v>
      </c>
      <c r="L20" s="32">
        <f t="shared" si="27"/>
        <v>130</v>
      </c>
      <c r="M20" s="32">
        <f t="shared" si="33"/>
        <v>154.9395283895069</v>
      </c>
      <c r="N20" s="32">
        <f t="shared" si="38"/>
        <v>141.15441794098234</v>
      </c>
      <c r="O20" s="32">
        <f t="shared" si="38"/>
        <v>127.70552969851937</v>
      </c>
      <c r="P20" s="32">
        <f t="shared" si="38"/>
        <v>114.5846631205067</v>
      </c>
      <c r="Q20" s="32">
        <f t="shared" si="38"/>
        <v>101.78381767854313</v>
      </c>
      <c r="R20" s="3">
        <v>2033</v>
      </c>
      <c r="S20" s="34">
        <f t="shared" si="28"/>
        <v>145</v>
      </c>
      <c r="T20" s="34">
        <f t="shared" si="34"/>
        <v>135</v>
      </c>
      <c r="U20" s="34">
        <f t="shared" si="34"/>
        <v>125</v>
      </c>
      <c r="V20" s="34">
        <f t="shared" si="34"/>
        <v>115</v>
      </c>
      <c r="W20" s="34">
        <f t="shared" si="34"/>
        <v>105</v>
      </c>
      <c r="X20" s="3">
        <v>2033</v>
      </c>
      <c r="Y20" s="34">
        <f t="shared" si="29"/>
        <v>169.9395283895069</v>
      </c>
      <c r="Z20" s="34">
        <f t="shared" si="35"/>
        <v>156.15441794098234</v>
      </c>
      <c r="AA20" s="34">
        <f t="shared" si="35"/>
        <v>142.70552969851937</v>
      </c>
      <c r="AB20" s="34">
        <f t="shared" si="35"/>
        <v>129.58466312050672</v>
      </c>
      <c r="AC20" s="34">
        <f t="shared" si="35"/>
        <v>116.78381767854313</v>
      </c>
      <c r="AD20" s="3">
        <v>2033</v>
      </c>
      <c r="AE20" s="34">
        <f t="shared" si="26"/>
        <v>175.61719406229372</v>
      </c>
      <c r="AF20" s="34">
        <f t="shared" si="36"/>
        <v>161.32775030467678</v>
      </c>
      <c r="AG20" s="34">
        <f t="shared" si="36"/>
        <v>147.38682956553833</v>
      </c>
      <c r="AH20" s="34">
        <f t="shared" si="36"/>
        <v>133.78593128345204</v>
      </c>
      <c r="AI20" s="34">
        <f t="shared" si="36"/>
        <v>120.51676222775811</v>
      </c>
      <c r="AL20" s="3">
        <v>2033</v>
      </c>
      <c r="AM20" s="38">
        <f t="shared" si="0"/>
        <v>117.33739109841552</v>
      </c>
      <c r="AN20" s="38">
        <f t="shared" si="1"/>
        <v>107.81924713648809</v>
      </c>
      <c r="AO20" s="38">
        <f t="shared" si="2"/>
        <v>98.5332530272906</v>
      </c>
      <c r="AP20" s="38">
        <f t="shared" si="3"/>
        <v>89.47374657929306</v>
      </c>
      <c r="AQ20" s="38">
        <f t="shared" si="4"/>
        <v>80.63520370319787</v>
      </c>
      <c r="AR20" s="38"/>
      <c r="AS20" s="38">
        <f t="shared" si="5"/>
        <v>121.25762368872186</v>
      </c>
      <c r="AT20" s="38">
        <f t="shared" si="6"/>
        <v>111.39125494769952</v>
      </c>
      <c r="AU20" s="38">
        <f t="shared" si="7"/>
        <v>101.76552934670212</v>
      </c>
      <c r="AV20" s="38">
        <f t="shared" si="8"/>
        <v>92.374577540851</v>
      </c>
      <c r="AW20" s="38">
        <f t="shared" si="9"/>
        <v>83.21267334002066</v>
      </c>
      <c r="AX20" s="38"/>
      <c r="AY20" s="3">
        <v>2033</v>
      </c>
      <c r="AZ20" s="38">
        <f t="shared" si="10"/>
        <v>101.17966460414571</v>
      </c>
      <c r="BA20" s="38">
        <f t="shared" si="11"/>
        <v>92.97219889601479</v>
      </c>
      <c r="BB20" s="38">
        <f t="shared" si="12"/>
        <v>84.96491527832609</v>
      </c>
      <c r="BC20" s="38">
        <f t="shared" si="13"/>
        <v>77.15293126106883</v>
      </c>
      <c r="BD20" s="38">
        <f t="shared" si="14"/>
        <v>69.5314834393544</v>
      </c>
      <c r="BE20" s="38"/>
      <c r="BF20" s="38">
        <f t="shared" si="15"/>
        <v>104.5600688806031</v>
      </c>
      <c r="BG20" s="38">
        <f t="shared" si="16"/>
        <v>96.05233003680884</v>
      </c>
      <c r="BH20" s="38">
        <f t="shared" si="17"/>
        <v>87.752097018473</v>
      </c>
      <c r="BI20" s="38">
        <f t="shared" si="18"/>
        <v>79.65430870790144</v>
      </c>
      <c r="BJ20" s="38">
        <f t="shared" si="19"/>
        <v>71.75402742929505</v>
      </c>
      <c r="BL20" s="38">
        <f t="shared" si="30"/>
        <v>91.78875688703334</v>
      </c>
      <c r="BM20" s="38">
        <f t="shared" si="20"/>
        <v>84.34306038774464</v>
      </c>
      <c r="BN20" s="38">
        <f t="shared" si="20"/>
        <v>77.07896624209714</v>
      </c>
      <c r="BO20" s="38">
        <f t="shared" si="20"/>
        <v>69.99204512439226</v>
      </c>
      <c r="BP20" s="38">
        <f t="shared" si="20"/>
        <v>63.07797574126553</v>
      </c>
      <c r="BR20" s="38">
        <f t="shared" si="31"/>
        <v>94.85541170868731</v>
      </c>
      <c r="BS20" s="38">
        <f t="shared" si="21"/>
        <v>87.13731167893683</v>
      </c>
      <c r="BT20" s="38">
        <f t="shared" si="22"/>
        <v>79.60745799137538</v>
      </c>
      <c r="BU20" s="38">
        <f t="shared" si="23"/>
        <v>72.26125927180325</v>
      </c>
      <c r="BV20" s="38">
        <f t="shared" si="24"/>
        <v>65.09423613075728</v>
      </c>
    </row>
    <row r="21" spans="2:74" ht="12.75">
      <c r="B21" s="3">
        <v>2034</v>
      </c>
      <c r="C21" s="70">
        <f t="shared" si="25"/>
        <v>85.01201139408471</v>
      </c>
      <c r="D21" s="32"/>
      <c r="E21" s="32">
        <v>15</v>
      </c>
      <c r="F21" s="32">
        <f t="shared" si="32"/>
        <v>21.19460731460648</v>
      </c>
      <c r="G21" s="32">
        <f t="shared" si="37"/>
        <v>20.677665672786812</v>
      </c>
      <c r="H21" s="32">
        <f t="shared" si="37"/>
        <v>20.173332363694453</v>
      </c>
      <c r="I21" s="32">
        <f t="shared" si="37"/>
        <v>19.68129986701898</v>
      </c>
      <c r="J21" s="32">
        <f t="shared" si="37"/>
        <v>19.201268162945347</v>
      </c>
      <c r="K21" s="3">
        <v>2034</v>
      </c>
      <c r="L21" s="32">
        <f t="shared" si="27"/>
        <v>140</v>
      </c>
      <c r="M21" s="32">
        <f t="shared" si="33"/>
        <v>169.06926659924457</v>
      </c>
      <c r="N21" s="32">
        <f t="shared" si="38"/>
        <v>154.9395283895069</v>
      </c>
      <c r="O21" s="32">
        <f t="shared" si="38"/>
        <v>141.15441794098234</v>
      </c>
      <c r="P21" s="32">
        <f t="shared" si="38"/>
        <v>127.70552969851937</v>
      </c>
      <c r="Q21" s="32">
        <f t="shared" si="38"/>
        <v>114.5846631205067</v>
      </c>
      <c r="R21" s="3">
        <v>2034</v>
      </c>
      <c r="S21" s="34">
        <f t="shared" si="28"/>
        <v>155</v>
      </c>
      <c r="T21" s="34">
        <f t="shared" si="34"/>
        <v>145</v>
      </c>
      <c r="U21" s="34">
        <f t="shared" si="34"/>
        <v>135</v>
      </c>
      <c r="V21" s="34">
        <f t="shared" si="34"/>
        <v>125</v>
      </c>
      <c r="W21" s="34">
        <f t="shared" si="34"/>
        <v>115</v>
      </c>
      <c r="X21" s="3">
        <v>2034</v>
      </c>
      <c r="Y21" s="34">
        <f t="shared" si="29"/>
        <v>184.06926659924457</v>
      </c>
      <c r="Z21" s="34">
        <f t="shared" si="35"/>
        <v>169.9395283895069</v>
      </c>
      <c r="AA21" s="34">
        <f t="shared" si="35"/>
        <v>156.15441794098234</v>
      </c>
      <c r="AB21" s="34">
        <f t="shared" si="35"/>
        <v>142.70552969851937</v>
      </c>
      <c r="AC21" s="34">
        <f t="shared" si="35"/>
        <v>129.58466312050672</v>
      </c>
      <c r="AD21" s="3">
        <v>2034</v>
      </c>
      <c r="AE21" s="34">
        <f t="shared" si="26"/>
        <v>190.26387391385106</v>
      </c>
      <c r="AF21" s="34">
        <f t="shared" si="36"/>
        <v>175.61719406229372</v>
      </c>
      <c r="AG21" s="34">
        <f t="shared" si="36"/>
        <v>161.32775030467678</v>
      </c>
      <c r="AH21" s="34">
        <f t="shared" si="36"/>
        <v>147.38682956553833</v>
      </c>
      <c r="AI21" s="34">
        <f t="shared" si="36"/>
        <v>133.78593128345204</v>
      </c>
      <c r="AL21" s="3">
        <v>2034</v>
      </c>
      <c r="AM21" s="38">
        <f t="shared" si="0"/>
        <v>123.99364747257673</v>
      </c>
      <c r="AN21" s="38">
        <f t="shared" si="1"/>
        <v>114.47550351064929</v>
      </c>
      <c r="AO21" s="38">
        <f t="shared" si="2"/>
        <v>105.1895094014518</v>
      </c>
      <c r="AP21" s="38">
        <f t="shared" si="3"/>
        <v>96.13000295345425</v>
      </c>
      <c r="AQ21" s="38">
        <f t="shared" si="4"/>
        <v>87.29146007735909</v>
      </c>
      <c r="AR21" s="38"/>
      <c r="AS21" s="38">
        <f t="shared" si="5"/>
        <v>128.1664894129461</v>
      </c>
      <c r="AT21" s="38">
        <f t="shared" si="6"/>
        <v>118.30012067192378</v>
      </c>
      <c r="AU21" s="38">
        <f t="shared" si="7"/>
        <v>108.67439507092637</v>
      </c>
      <c r="AV21" s="38">
        <f t="shared" si="8"/>
        <v>99.28344326507525</v>
      </c>
      <c r="AW21" s="38">
        <f t="shared" si="9"/>
        <v>90.12153906424489</v>
      </c>
      <c r="AX21" s="38"/>
      <c r="AY21" s="3">
        <v>2034</v>
      </c>
      <c r="AZ21" s="38">
        <f t="shared" si="10"/>
        <v>106.91933361461454</v>
      </c>
      <c r="BA21" s="38">
        <f t="shared" si="11"/>
        <v>98.71186790648363</v>
      </c>
      <c r="BB21" s="38">
        <f t="shared" si="12"/>
        <v>90.70458428879492</v>
      </c>
      <c r="BC21" s="38">
        <f t="shared" si="13"/>
        <v>82.89260027153765</v>
      </c>
      <c r="BD21" s="38">
        <f t="shared" si="14"/>
        <v>75.27115244982325</v>
      </c>
      <c r="BE21" s="38"/>
      <c r="BF21" s="38">
        <f t="shared" si="15"/>
        <v>110.51756214194363</v>
      </c>
      <c r="BG21" s="38">
        <f t="shared" si="16"/>
        <v>102.00982329814937</v>
      </c>
      <c r="BH21" s="38">
        <f t="shared" si="17"/>
        <v>93.70959027981351</v>
      </c>
      <c r="BI21" s="38">
        <f t="shared" si="18"/>
        <v>85.61180196924195</v>
      </c>
      <c r="BJ21" s="38">
        <f t="shared" si="19"/>
        <v>77.71152069063555</v>
      </c>
      <c r="BL21" s="38">
        <f t="shared" si="30"/>
        <v>96.99570321834561</v>
      </c>
      <c r="BM21" s="38">
        <f t="shared" si="20"/>
        <v>89.55000671905692</v>
      </c>
      <c r="BN21" s="38">
        <f t="shared" si="20"/>
        <v>82.2859125734094</v>
      </c>
      <c r="BO21" s="38">
        <f t="shared" si="20"/>
        <v>75.19899145570452</v>
      </c>
      <c r="BP21" s="38">
        <f t="shared" si="20"/>
        <v>68.28492207257781</v>
      </c>
      <c r="BR21" s="38">
        <f t="shared" si="31"/>
        <v>100.25996511139664</v>
      </c>
      <c r="BS21" s="38">
        <f t="shared" si="21"/>
        <v>92.54186508164616</v>
      </c>
      <c r="BT21" s="38">
        <f t="shared" si="22"/>
        <v>85.01201139408471</v>
      </c>
      <c r="BU21" s="38">
        <f t="shared" si="23"/>
        <v>77.66581267451258</v>
      </c>
      <c r="BV21" s="38">
        <f t="shared" si="24"/>
        <v>70.49878953346659</v>
      </c>
    </row>
    <row r="22" spans="2:74" ht="12.75">
      <c r="B22" s="3">
        <v>2035</v>
      </c>
      <c r="C22" s="70">
        <f t="shared" si="25"/>
        <v>90.28474642111821</v>
      </c>
      <c r="D22" s="32"/>
      <c r="E22" s="32">
        <v>15</v>
      </c>
      <c r="F22" s="32">
        <f t="shared" si="32"/>
        <v>21.724472497471638</v>
      </c>
      <c r="G22" s="32">
        <f t="shared" si="37"/>
        <v>21.19460731460648</v>
      </c>
      <c r="H22" s="32">
        <f t="shared" si="37"/>
        <v>20.677665672786812</v>
      </c>
      <c r="I22" s="32">
        <f t="shared" si="37"/>
        <v>20.173332363694453</v>
      </c>
      <c r="J22" s="32">
        <f t="shared" si="37"/>
        <v>19.68129986701898</v>
      </c>
      <c r="K22" s="3">
        <v>2035</v>
      </c>
      <c r="L22" s="32">
        <f t="shared" si="27"/>
        <v>150</v>
      </c>
      <c r="M22" s="32">
        <f t="shared" si="33"/>
        <v>183.55224826422568</v>
      </c>
      <c r="N22" s="32">
        <f t="shared" si="38"/>
        <v>169.06926659924457</v>
      </c>
      <c r="O22" s="32">
        <f t="shared" si="38"/>
        <v>154.9395283895069</v>
      </c>
      <c r="P22" s="32">
        <f t="shared" si="38"/>
        <v>141.15441794098234</v>
      </c>
      <c r="Q22" s="32">
        <f t="shared" si="38"/>
        <v>127.70552969851937</v>
      </c>
      <c r="R22" s="3">
        <v>2035</v>
      </c>
      <c r="S22" s="34">
        <f t="shared" si="28"/>
        <v>165</v>
      </c>
      <c r="T22" s="34">
        <f t="shared" si="34"/>
        <v>155</v>
      </c>
      <c r="U22" s="34">
        <f t="shared" si="34"/>
        <v>145</v>
      </c>
      <c r="V22" s="34">
        <f t="shared" si="34"/>
        <v>135</v>
      </c>
      <c r="W22" s="34">
        <f t="shared" si="34"/>
        <v>125</v>
      </c>
      <c r="X22" s="3">
        <v>2035</v>
      </c>
      <c r="Y22" s="34">
        <f t="shared" si="29"/>
        <v>198.55224826422568</v>
      </c>
      <c r="Z22" s="34">
        <f t="shared" si="35"/>
        <v>184.06926659924457</v>
      </c>
      <c r="AA22" s="34">
        <f t="shared" si="35"/>
        <v>169.9395283895069</v>
      </c>
      <c r="AB22" s="34">
        <f t="shared" si="35"/>
        <v>156.15441794098234</v>
      </c>
      <c r="AC22" s="34">
        <f t="shared" si="35"/>
        <v>142.70552969851937</v>
      </c>
      <c r="AD22" s="3">
        <v>2035</v>
      </c>
      <c r="AE22" s="34">
        <f t="shared" si="26"/>
        <v>205.27672076169733</v>
      </c>
      <c r="AF22" s="34">
        <f t="shared" si="36"/>
        <v>190.26387391385106</v>
      </c>
      <c r="AG22" s="34">
        <f t="shared" si="36"/>
        <v>175.61719406229372</v>
      </c>
      <c r="AH22" s="34">
        <f t="shared" si="36"/>
        <v>161.32775030467678</v>
      </c>
      <c r="AI22" s="34">
        <f t="shared" si="36"/>
        <v>147.38682956553833</v>
      </c>
      <c r="AL22" s="3">
        <v>2035</v>
      </c>
      <c r="AM22" s="38">
        <f t="shared" si="0"/>
        <v>130.48755613029496</v>
      </c>
      <c r="AN22" s="38">
        <f t="shared" si="1"/>
        <v>120.96941216836754</v>
      </c>
      <c r="AO22" s="38">
        <f t="shared" si="2"/>
        <v>111.68341805917005</v>
      </c>
      <c r="AP22" s="38">
        <f t="shared" si="3"/>
        <v>102.62391161117249</v>
      </c>
      <c r="AQ22" s="38">
        <f t="shared" si="4"/>
        <v>93.78536873507733</v>
      </c>
      <c r="AR22" s="38"/>
      <c r="AS22" s="38">
        <f t="shared" si="5"/>
        <v>134.90684621706734</v>
      </c>
      <c r="AT22" s="38">
        <f t="shared" si="6"/>
        <v>125.040477476045</v>
      </c>
      <c r="AU22" s="38">
        <f t="shared" si="7"/>
        <v>115.4147518750476</v>
      </c>
      <c r="AV22" s="38">
        <f t="shared" si="8"/>
        <v>106.02380006919645</v>
      </c>
      <c r="AW22" s="38">
        <f t="shared" si="9"/>
        <v>96.8618958683661</v>
      </c>
      <c r="AX22" s="38"/>
      <c r="AY22" s="3">
        <v>2035</v>
      </c>
      <c r="AZ22" s="38">
        <f t="shared" si="10"/>
        <v>112.51901069799878</v>
      </c>
      <c r="BA22" s="38">
        <f t="shared" si="11"/>
        <v>104.31154498986785</v>
      </c>
      <c r="BB22" s="38">
        <f t="shared" si="12"/>
        <v>96.30426137217916</v>
      </c>
      <c r="BC22" s="38">
        <f t="shared" si="13"/>
        <v>88.49227735492188</v>
      </c>
      <c r="BD22" s="38">
        <f t="shared" si="14"/>
        <v>80.87082953320747</v>
      </c>
      <c r="BE22" s="38"/>
      <c r="BF22" s="38">
        <f t="shared" si="15"/>
        <v>116.32975068959291</v>
      </c>
      <c r="BG22" s="38">
        <f t="shared" si="16"/>
        <v>107.82201184579866</v>
      </c>
      <c r="BH22" s="38">
        <f t="shared" si="17"/>
        <v>99.52177882746281</v>
      </c>
      <c r="BI22" s="38">
        <f t="shared" si="18"/>
        <v>91.42399051689124</v>
      </c>
      <c r="BJ22" s="38">
        <f t="shared" si="19"/>
        <v>83.52370923828484</v>
      </c>
      <c r="BL22" s="38">
        <f t="shared" si="30"/>
        <v>102.07565085865028</v>
      </c>
      <c r="BM22" s="38">
        <f aca="true" t="shared" si="39" ref="BM22:BM62">BA22*(1/1.10231)</f>
        <v>94.62995435936158</v>
      </c>
      <c r="BN22" s="38">
        <f aca="true" t="shared" si="40" ref="BN22:BN62">BB22*(1/1.10231)</f>
        <v>87.36586021371407</v>
      </c>
      <c r="BO22" s="38">
        <f aca="true" t="shared" si="41" ref="BO22:BO62">BC22*(1/1.10231)</f>
        <v>80.27893909600918</v>
      </c>
      <c r="BP22" s="38">
        <f aca="true" t="shared" si="42" ref="BP22:BP62">BD22*(1/1.10231)</f>
        <v>73.36486971288247</v>
      </c>
      <c r="BR22" s="38">
        <f t="shared" si="31"/>
        <v>105.53270013843013</v>
      </c>
      <c r="BS22" s="38">
        <f t="shared" si="21"/>
        <v>97.81460010867964</v>
      </c>
      <c r="BT22" s="38">
        <f t="shared" si="22"/>
        <v>90.28474642111821</v>
      </c>
      <c r="BU22" s="38">
        <f t="shared" si="23"/>
        <v>82.93854770154607</v>
      </c>
      <c r="BV22" s="38">
        <f t="shared" si="24"/>
        <v>75.77152456050008</v>
      </c>
    </row>
    <row r="23" spans="2:74" ht="12.75">
      <c r="B23" s="3">
        <v>2036</v>
      </c>
      <c r="C23" s="70">
        <f t="shared" si="25"/>
        <v>95.42887815480942</v>
      </c>
      <c r="D23" s="32"/>
      <c r="E23" s="32">
        <v>15</v>
      </c>
      <c r="F23" s="32">
        <f t="shared" si="32"/>
        <v>22.267584309908425</v>
      </c>
      <c r="G23" s="32">
        <f t="shared" si="37"/>
        <v>21.724472497471638</v>
      </c>
      <c r="H23" s="32">
        <f t="shared" si="37"/>
        <v>21.19460731460648</v>
      </c>
      <c r="I23" s="32">
        <f t="shared" si="37"/>
        <v>20.677665672786812</v>
      </c>
      <c r="J23" s="32">
        <f t="shared" si="37"/>
        <v>20.173332363694453</v>
      </c>
      <c r="K23" s="3">
        <v>2036</v>
      </c>
      <c r="L23" s="32">
        <f t="shared" si="27"/>
        <v>160</v>
      </c>
      <c r="M23" s="32">
        <f t="shared" si="33"/>
        <v>198.3973044708313</v>
      </c>
      <c r="N23" s="32">
        <f t="shared" si="38"/>
        <v>183.55224826422568</v>
      </c>
      <c r="O23" s="32">
        <f t="shared" si="38"/>
        <v>169.06926659924457</v>
      </c>
      <c r="P23" s="32">
        <f t="shared" si="38"/>
        <v>154.9395283895069</v>
      </c>
      <c r="Q23" s="32">
        <f t="shared" si="38"/>
        <v>141.15441794098234</v>
      </c>
      <c r="R23" s="3">
        <v>2036</v>
      </c>
      <c r="S23" s="34">
        <f t="shared" si="28"/>
        <v>175</v>
      </c>
      <c r="T23" s="34">
        <f t="shared" si="34"/>
        <v>165</v>
      </c>
      <c r="U23" s="34">
        <f t="shared" si="34"/>
        <v>155</v>
      </c>
      <c r="V23" s="34">
        <f t="shared" si="34"/>
        <v>145</v>
      </c>
      <c r="W23" s="34">
        <f t="shared" si="34"/>
        <v>135</v>
      </c>
      <c r="X23" s="3">
        <v>2036</v>
      </c>
      <c r="Y23" s="34">
        <f t="shared" si="29"/>
        <v>213.3973044708313</v>
      </c>
      <c r="Z23" s="34">
        <f t="shared" si="35"/>
        <v>198.55224826422568</v>
      </c>
      <c r="AA23" s="34">
        <f t="shared" si="35"/>
        <v>184.06926659924457</v>
      </c>
      <c r="AB23" s="34">
        <f t="shared" si="35"/>
        <v>169.9395283895069</v>
      </c>
      <c r="AC23" s="34">
        <f t="shared" si="35"/>
        <v>156.15441794098234</v>
      </c>
      <c r="AD23" s="3">
        <v>2036</v>
      </c>
      <c r="AE23" s="34">
        <f t="shared" si="26"/>
        <v>220.66488878073972</v>
      </c>
      <c r="AF23" s="34">
        <f t="shared" si="36"/>
        <v>205.27672076169733</v>
      </c>
      <c r="AG23" s="34">
        <f t="shared" si="36"/>
        <v>190.26387391385106</v>
      </c>
      <c r="AH23" s="34">
        <f t="shared" si="36"/>
        <v>175.61719406229372</v>
      </c>
      <c r="AI23" s="34">
        <f t="shared" si="36"/>
        <v>161.32775030467678</v>
      </c>
      <c r="AL23" s="3">
        <v>2036</v>
      </c>
      <c r="AM23" s="38">
        <f t="shared" si="0"/>
        <v>136.8230767719713</v>
      </c>
      <c r="AN23" s="38">
        <f t="shared" si="1"/>
        <v>127.30493281004388</v>
      </c>
      <c r="AO23" s="38">
        <f t="shared" si="2"/>
        <v>118.01893870084638</v>
      </c>
      <c r="AP23" s="38">
        <f t="shared" si="3"/>
        <v>108.95943225284883</v>
      </c>
      <c r="AQ23" s="38">
        <f t="shared" si="4"/>
        <v>100.12088937675365</v>
      </c>
      <c r="AR23" s="38"/>
      <c r="AS23" s="38">
        <f t="shared" si="5"/>
        <v>141.48280407474653</v>
      </c>
      <c r="AT23" s="38">
        <f t="shared" si="6"/>
        <v>131.6164353337242</v>
      </c>
      <c r="AU23" s="38">
        <f t="shared" si="7"/>
        <v>121.99070973272683</v>
      </c>
      <c r="AV23" s="38">
        <f t="shared" si="8"/>
        <v>112.5997579268757</v>
      </c>
      <c r="AW23" s="38">
        <f t="shared" si="9"/>
        <v>103.43785372604532</v>
      </c>
      <c r="AX23" s="38"/>
      <c r="AY23" s="3">
        <v>2036</v>
      </c>
      <c r="AZ23" s="38">
        <f t="shared" si="10"/>
        <v>117.98211029154436</v>
      </c>
      <c r="BA23" s="38">
        <f t="shared" si="11"/>
        <v>109.77464458341345</v>
      </c>
      <c r="BB23" s="38">
        <f t="shared" si="12"/>
        <v>101.76736096572475</v>
      </c>
      <c r="BC23" s="38">
        <f t="shared" si="13"/>
        <v>93.95537694846747</v>
      </c>
      <c r="BD23" s="38">
        <f t="shared" si="14"/>
        <v>86.33392912675305</v>
      </c>
      <c r="BE23" s="38"/>
      <c r="BF23" s="38">
        <f t="shared" si="15"/>
        <v>122.00017854095805</v>
      </c>
      <c r="BG23" s="38">
        <f t="shared" si="16"/>
        <v>113.49243969716382</v>
      </c>
      <c r="BH23" s="38">
        <f t="shared" si="17"/>
        <v>105.19220667882797</v>
      </c>
      <c r="BI23" s="38">
        <f t="shared" si="18"/>
        <v>97.0944183682564</v>
      </c>
      <c r="BJ23" s="38">
        <f t="shared" si="19"/>
        <v>89.19413708964998</v>
      </c>
      <c r="BL23" s="38">
        <f t="shared" si="30"/>
        <v>107.03169733699627</v>
      </c>
      <c r="BM23" s="38">
        <f t="shared" si="39"/>
        <v>99.58600083770759</v>
      </c>
      <c r="BN23" s="38">
        <f t="shared" si="40"/>
        <v>92.32190669206008</v>
      </c>
      <c r="BO23" s="38">
        <f t="shared" si="41"/>
        <v>85.2349855743552</v>
      </c>
      <c r="BP23" s="38">
        <f t="shared" si="42"/>
        <v>78.32091619122848</v>
      </c>
      <c r="BR23" s="38">
        <f t="shared" si="31"/>
        <v>110.67683187212133</v>
      </c>
      <c r="BS23" s="38">
        <f t="shared" si="21"/>
        <v>102.95873184237087</v>
      </c>
      <c r="BT23" s="38">
        <f t="shared" si="22"/>
        <v>95.42887815480942</v>
      </c>
      <c r="BU23" s="38">
        <f t="shared" si="23"/>
        <v>88.08267943523728</v>
      </c>
      <c r="BV23" s="38">
        <f t="shared" si="24"/>
        <v>80.91565629419128</v>
      </c>
    </row>
    <row r="24" spans="2:74" ht="12.75">
      <c r="B24" s="3">
        <v>2037</v>
      </c>
      <c r="C24" s="70">
        <f t="shared" si="25"/>
        <v>100.44754326084964</v>
      </c>
      <c r="D24" s="32"/>
      <c r="E24" s="32">
        <v>15</v>
      </c>
      <c r="F24" s="32">
        <f t="shared" si="32"/>
        <v>22.824273917656136</v>
      </c>
      <c r="G24" s="32">
        <f t="shared" si="37"/>
        <v>22.267584309908425</v>
      </c>
      <c r="H24" s="32">
        <f t="shared" si="37"/>
        <v>21.724472497471638</v>
      </c>
      <c r="I24" s="32">
        <f t="shared" si="37"/>
        <v>21.19460731460648</v>
      </c>
      <c r="J24" s="32">
        <f t="shared" si="37"/>
        <v>20.677665672786812</v>
      </c>
      <c r="K24" s="3">
        <v>2037</v>
      </c>
      <c r="L24" s="32">
        <f t="shared" si="27"/>
        <v>170</v>
      </c>
      <c r="M24" s="32">
        <f t="shared" si="33"/>
        <v>213.61348708260206</v>
      </c>
      <c r="N24" s="32">
        <f t="shared" si="38"/>
        <v>198.3973044708313</v>
      </c>
      <c r="O24" s="32">
        <f t="shared" si="38"/>
        <v>183.55224826422568</v>
      </c>
      <c r="P24" s="32">
        <f t="shared" si="38"/>
        <v>169.06926659924457</v>
      </c>
      <c r="Q24" s="32">
        <f t="shared" si="38"/>
        <v>154.9395283895069</v>
      </c>
      <c r="R24" s="3">
        <v>2037</v>
      </c>
      <c r="S24" s="34">
        <f t="shared" si="28"/>
        <v>185</v>
      </c>
      <c r="T24" s="34">
        <f t="shared" si="34"/>
        <v>175</v>
      </c>
      <c r="U24" s="34">
        <f t="shared" si="34"/>
        <v>165</v>
      </c>
      <c r="V24" s="34">
        <f t="shared" si="34"/>
        <v>155</v>
      </c>
      <c r="W24" s="34">
        <f t="shared" si="34"/>
        <v>145</v>
      </c>
      <c r="X24" s="3">
        <v>2037</v>
      </c>
      <c r="Y24" s="34">
        <f t="shared" si="29"/>
        <v>228.61348708260206</v>
      </c>
      <c r="Z24" s="34">
        <f t="shared" si="35"/>
        <v>213.3973044708313</v>
      </c>
      <c r="AA24" s="34">
        <f t="shared" si="35"/>
        <v>198.55224826422568</v>
      </c>
      <c r="AB24" s="34">
        <f t="shared" si="35"/>
        <v>184.06926659924457</v>
      </c>
      <c r="AC24" s="34">
        <f t="shared" si="35"/>
        <v>169.9395283895069</v>
      </c>
      <c r="AD24" s="3">
        <v>2037</v>
      </c>
      <c r="AE24" s="34">
        <f t="shared" si="26"/>
        <v>236.4377610002582</v>
      </c>
      <c r="AF24" s="34">
        <f t="shared" si="36"/>
        <v>220.66488878073972</v>
      </c>
      <c r="AG24" s="34">
        <f t="shared" si="36"/>
        <v>205.27672076169733</v>
      </c>
      <c r="AH24" s="34">
        <f t="shared" si="36"/>
        <v>190.26387391385106</v>
      </c>
      <c r="AI24" s="34">
        <f t="shared" si="36"/>
        <v>175.61719406229372</v>
      </c>
      <c r="AL24" s="3">
        <v>2037</v>
      </c>
      <c r="AM24" s="38">
        <f t="shared" si="0"/>
        <v>143.00407251994818</v>
      </c>
      <c r="AN24" s="38">
        <f t="shared" si="1"/>
        <v>133.48592855802076</v>
      </c>
      <c r="AO24" s="38">
        <f t="shared" si="2"/>
        <v>124.19993444882329</v>
      </c>
      <c r="AP24" s="38">
        <f t="shared" si="3"/>
        <v>115.14042800082574</v>
      </c>
      <c r="AQ24" s="38">
        <f t="shared" si="4"/>
        <v>106.30188512473056</v>
      </c>
      <c r="AR24" s="38"/>
      <c r="AS24" s="38">
        <f t="shared" si="5"/>
        <v>147.8983727163848</v>
      </c>
      <c r="AT24" s="38">
        <f t="shared" si="6"/>
        <v>138.03200397536247</v>
      </c>
      <c r="AU24" s="38">
        <f t="shared" si="7"/>
        <v>128.4062783743651</v>
      </c>
      <c r="AV24" s="38">
        <f t="shared" si="8"/>
        <v>119.01532656851397</v>
      </c>
      <c r="AW24" s="38">
        <f t="shared" si="9"/>
        <v>109.8534223676836</v>
      </c>
      <c r="AX24" s="38"/>
      <c r="AY24" s="3">
        <v>2037</v>
      </c>
      <c r="AZ24" s="38">
        <f t="shared" si="10"/>
        <v>123.31196355354005</v>
      </c>
      <c r="BA24" s="38">
        <f t="shared" si="11"/>
        <v>115.10449784540914</v>
      </c>
      <c r="BB24" s="38">
        <f t="shared" si="12"/>
        <v>107.09721422772044</v>
      </c>
      <c r="BC24" s="38">
        <f t="shared" si="13"/>
        <v>99.28523021046317</v>
      </c>
      <c r="BD24" s="38">
        <f t="shared" si="14"/>
        <v>91.66378238874876</v>
      </c>
      <c r="BE24" s="38"/>
      <c r="BF24" s="38">
        <f t="shared" si="15"/>
        <v>127.53230327399723</v>
      </c>
      <c r="BG24" s="38">
        <f t="shared" si="16"/>
        <v>119.02456443020299</v>
      </c>
      <c r="BH24" s="38">
        <f t="shared" si="17"/>
        <v>110.72433141186715</v>
      </c>
      <c r="BI24" s="38">
        <f t="shared" si="18"/>
        <v>102.62654310129558</v>
      </c>
      <c r="BJ24" s="38">
        <f t="shared" si="19"/>
        <v>94.72626182268918</v>
      </c>
      <c r="BL24" s="38">
        <f t="shared" si="30"/>
        <v>111.8668646329436</v>
      </c>
      <c r="BM24" s="38">
        <f t="shared" si="39"/>
        <v>104.42116813365492</v>
      </c>
      <c r="BN24" s="38">
        <f t="shared" si="40"/>
        <v>97.15707398800741</v>
      </c>
      <c r="BO24" s="38">
        <f t="shared" si="41"/>
        <v>90.07015287030252</v>
      </c>
      <c r="BP24" s="38">
        <f t="shared" si="42"/>
        <v>83.1560834871758</v>
      </c>
      <c r="BR24" s="38">
        <f t="shared" si="31"/>
        <v>115.69549697816153</v>
      </c>
      <c r="BS24" s="38">
        <f t="shared" si="21"/>
        <v>107.97739694841106</v>
      </c>
      <c r="BT24" s="38">
        <f t="shared" si="22"/>
        <v>100.44754326084964</v>
      </c>
      <c r="BU24" s="38">
        <f t="shared" si="23"/>
        <v>93.10134454127748</v>
      </c>
      <c r="BV24" s="38">
        <f t="shared" si="24"/>
        <v>85.9343214002315</v>
      </c>
    </row>
    <row r="25" spans="2:74" ht="12.75">
      <c r="B25" s="3">
        <v>2038</v>
      </c>
      <c r="C25" s="70">
        <f t="shared" si="25"/>
        <v>105.34380190088886</v>
      </c>
      <c r="D25" s="32"/>
      <c r="E25" s="32">
        <v>15</v>
      </c>
      <c r="F25" s="32">
        <f t="shared" si="32"/>
        <v>23.394880765597538</v>
      </c>
      <c r="G25" s="32">
        <f t="shared" si="37"/>
        <v>22.824273917656136</v>
      </c>
      <c r="H25" s="32">
        <f t="shared" si="37"/>
        <v>22.267584309908425</v>
      </c>
      <c r="I25" s="32">
        <f t="shared" si="37"/>
        <v>21.724472497471638</v>
      </c>
      <c r="J25" s="32">
        <f t="shared" si="37"/>
        <v>21.19460731460648</v>
      </c>
      <c r="K25" s="3">
        <v>2038</v>
      </c>
      <c r="L25" s="32">
        <f t="shared" si="27"/>
        <v>180</v>
      </c>
      <c r="M25" s="32">
        <f t="shared" si="33"/>
        <v>229.2100742596671</v>
      </c>
      <c r="N25" s="32">
        <f t="shared" si="38"/>
        <v>213.61348708260206</v>
      </c>
      <c r="O25" s="32">
        <f t="shared" si="38"/>
        <v>198.3973044708313</v>
      </c>
      <c r="P25" s="32">
        <f t="shared" si="38"/>
        <v>183.55224826422568</v>
      </c>
      <c r="Q25" s="32">
        <f t="shared" si="38"/>
        <v>169.06926659924457</v>
      </c>
      <c r="R25" s="3">
        <v>2038</v>
      </c>
      <c r="S25" s="34">
        <f t="shared" si="28"/>
        <v>195</v>
      </c>
      <c r="T25" s="34">
        <f t="shared" si="34"/>
        <v>185</v>
      </c>
      <c r="U25" s="34">
        <f t="shared" si="34"/>
        <v>175</v>
      </c>
      <c r="V25" s="34">
        <f t="shared" si="34"/>
        <v>165</v>
      </c>
      <c r="W25" s="34">
        <f t="shared" si="34"/>
        <v>155</v>
      </c>
      <c r="X25" s="3">
        <v>2038</v>
      </c>
      <c r="Y25" s="34">
        <f t="shared" si="29"/>
        <v>244.2100742596671</v>
      </c>
      <c r="Z25" s="34">
        <f t="shared" si="35"/>
        <v>228.61348708260206</v>
      </c>
      <c r="AA25" s="34">
        <f t="shared" si="35"/>
        <v>213.3973044708313</v>
      </c>
      <c r="AB25" s="34">
        <f t="shared" si="35"/>
        <v>198.55224826422568</v>
      </c>
      <c r="AC25" s="34">
        <f t="shared" si="35"/>
        <v>184.06926659924457</v>
      </c>
      <c r="AD25" s="3">
        <v>2038</v>
      </c>
      <c r="AE25" s="34">
        <f t="shared" si="26"/>
        <v>252.60495502526464</v>
      </c>
      <c r="AF25" s="34">
        <f t="shared" si="36"/>
        <v>236.4377610002582</v>
      </c>
      <c r="AG25" s="34">
        <f t="shared" si="36"/>
        <v>220.66488878073972</v>
      </c>
      <c r="AH25" s="34">
        <f t="shared" si="36"/>
        <v>205.27672076169733</v>
      </c>
      <c r="AI25" s="34">
        <f t="shared" si="36"/>
        <v>190.26387391385106</v>
      </c>
      <c r="AL25" s="3">
        <v>2038</v>
      </c>
      <c r="AM25" s="38">
        <f t="shared" si="0"/>
        <v>149.03431227407202</v>
      </c>
      <c r="AN25" s="38">
        <f t="shared" si="1"/>
        <v>139.5161683121446</v>
      </c>
      <c r="AO25" s="38">
        <f t="shared" si="2"/>
        <v>130.2301742029471</v>
      </c>
      <c r="AP25" s="38">
        <f t="shared" si="3"/>
        <v>121.17066775494956</v>
      </c>
      <c r="AQ25" s="38">
        <f t="shared" si="4"/>
        <v>112.33212487885439</v>
      </c>
      <c r="AR25" s="38"/>
      <c r="AS25" s="38">
        <f t="shared" si="5"/>
        <v>154.15746407408068</v>
      </c>
      <c r="AT25" s="38">
        <f t="shared" si="6"/>
        <v>144.29109533305837</v>
      </c>
      <c r="AU25" s="38">
        <f t="shared" si="7"/>
        <v>134.66536973206095</v>
      </c>
      <c r="AV25" s="38">
        <f t="shared" si="8"/>
        <v>125.27441792620986</v>
      </c>
      <c r="AW25" s="38">
        <f t="shared" si="9"/>
        <v>116.1125137253795</v>
      </c>
      <c r="AX25" s="38"/>
      <c r="AY25" s="3">
        <v>2038</v>
      </c>
      <c r="AZ25" s="38">
        <f t="shared" si="10"/>
        <v>128.5118203945115</v>
      </c>
      <c r="BA25" s="38">
        <f t="shared" si="11"/>
        <v>120.30435468638056</v>
      </c>
      <c r="BB25" s="38">
        <f t="shared" si="12"/>
        <v>112.29707106869186</v>
      </c>
      <c r="BC25" s="38">
        <f t="shared" si="13"/>
        <v>104.4850870514346</v>
      </c>
      <c r="BD25" s="38">
        <f t="shared" si="14"/>
        <v>96.86363922972019</v>
      </c>
      <c r="BE25" s="38"/>
      <c r="BF25" s="38">
        <f t="shared" si="15"/>
        <v>132.92949813549887</v>
      </c>
      <c r="BG25" s="38">
        <f t="shared" si="16"/>
        <v>124.42175929170463</v>
      </c>
      <c r="BH25" s="38">
        <f t="shared" si="17"/>
        <v>116.12152627336879</v>
      </c>
      <c r="BI25" s="38">
        <f t="shared" si="18"/>
        <v>108.02373796279724</v>
      </c>
      <c r="BJ25" s="38">
        <f t="shared" si="19"/>
        <v>100.12345668419084</v>
      </c>
      <c r="BL25" s="38">
        <f t="shared" si="30"/>
        <v>116.5841010192337</v>
      </c>
      <c r="BM25" s="38">
        <f t="shared" si="39"/>
        <v>109.138404519945</v>
      </c>
      <c r="BN25" s="38">
        <f t="shared" si="40"/>
        <v>101.8743103742975</v>
      </c>
      <c r="BO25" s="38">
        <f t="shared" si="41"/>
        <v>94.78738925659262</v>
      </c>
      <c r="BP25" s="38">
        <f t="shared" si="42"/>
        <v>87.8733198734659</v>
      </c>
      <c r="BR25" s="38">
        <f t="shared" si="31"/>
        <v>120.59175561820076</v>
      </c>
      <c r="BS25" s="38">
        <f t="shared" si="21"/>
        <v>112.87365558845029</v>
      </c>
      <c r="BT25" s="38">
        <f t="shared" si="22"/>
        <v>105.34380190088886</v>
      </c>
      <c r="BU25" s="38">
        <f t="shared" si="23"/>
        <v>97.99760318131673</v>
      </c>
      <c r="BV25" s="38">
        <f t="shared" si="24"/>
        <v>90.83058004027075</v>
      </c>
    </row>
    <row r="26" spans="2:74" ht="12.75">
      <c r="B26" s="3">
        <v>2039</v>
      </c>
      <c r="C26" s="70">
        <f t="shared" si="25"/>
        <v>110.1206395984881</v>
      </c>
      <c r="D26" s="32"/>
      <c r="E26" s="32">
        <v>15</v>
      </c>
      <c r="F26" s="32">
        <f t="shared" si="32"/>
        <v>23.979752784737475</v>
      </c>
      <c r="G26" s="32">
        <f t="shared" si="37"/>
        <v>23.394880765597538</v>
      </c>
      <c r="H26" s="32">
        <f t="shared" si="37"/>
        <v>22.824273917656136</v>
      </c>
      <c r="I26" s="32">
        <f t="shared" si="37"/>
        <v>22.267584309908425</v>
      </c>
      <c r="J26" s="32">
        <f t="shared" si="37"/>
        <v>21.724472497471638</v>
      </c>
      <c r="K26" s="3">
        <v>2039</v>
      </c>
      <c r="L26" s="32">
        <f t="shared" si="27"/>
        <v>190</v>
      </c>
      <c r="M26" s="32">
        <f t="shared" si="33"/>
        <v>245.19657611615875</v>
      </c>
      <c r="N26" s="32">
        <f t="shared" si="38"/>
        <v>229.2100742596671</v>
      </c>
      <c r="O26" s="32">
        <f t="shared" si="38"/>
        <v>213.61348708260206</v>
      </c>
      <c r="P26" s="32">
        <f t="shared" si="38"/>
        <v>198.3973044708313</v>
      </c>
      <c r="Q26" s="32">
        <f t="shared" si="38"/>
        <v>183.55224826422568</v>
      </c>
      <c r="R26" s="3">
        <v>2039</v>
      </c>
      <c r="S26" s="34">
        <f t="shared" si="28"/>
        <v>205</v>
      </c>
      <c r="T26" s="34">
        <f t="shared" si="34"/>
        <v>195</v>
      </c>
      <c r="U26" s="34">
        <f t="shared" si="34"/>
        <v>185</v>
      </c>
      <c r="V26" s="34">
        <f t="shared" si="34"/>
        <v>175</v>
      </c>
      <c r="W26" s="34">
        <f t="shared" si="34"/>
        <v>165</v>
      </c>
      <c r="X26" s="3">
        <v>2039</v>
      </c>
      <c r="Y26" s="34">
        <f t="shared" si="29"/>
        <v>260.1965761161588</v>
      </c>
      <c r="Z26" s="34">
        <f t="shared" si="35"/>
        <v>244.2100742596671</v>
      </c>
      <c r="AA26" s="34">
        <f t="shared" si="35"/>
        <v>228.61348708260206</v>
      </c>
      <c r="AB26" s="34">
        <f t="shared" si="35"/>
        <v>213.3973044708313</v>
      </c>
      <c r="AC26" s="34">
        <f t="shared" si="35"/>
        <v>198.55224826422568</v>
      </c>
      <c r="AD26" s="3">
        <v>2039</v>
      </c>
      <c r="AE26" s="34">
        <f t="shared" si="26"/>
        <v>269.17632890089624</v>
      </c>
      <c r="AF26" s="34">
        <f t="shared" si="36"/>
        <v>252.60495502526464</v>
      </c>
      <c r="AG26" s="34">
        <f t="shared" si="36"/>
        <v>236.4377610002582</v>
      </c>
      <c r="AH26" s="34">
        <f t="shared" si="36"/>
        <v>220.66488878073972</v>
      </c>
      <c r="AI26" s="34">
        <f t="shared" si="36"/>
        <v>205.27672076169733</v>
      </c>
      <c r="AL26" s="3">
        <v>2039</v>
      </c>
      <c r="AM26" s="38">
        <f t="shared" si="0"/>
        <v>154.9174730098026</v>
      </c>
      <c r="AN26" s="38">
        <f t="shared" si="1"/>
        <v>145.39932904787514</v>
      </c>
      <c r="AO26" s="38">
        <f t="shared" si="2"/>
        <v>136.11333493867767</v>
      </c>
      <c r="AP26" s="38">
        <f t="shared" si="3"/>
        <v>127.05382849068012</v>
      </c>
      <c r="AQ26" s="38">
        <f t="shared" si="4"/>
        <v>118.21528561458496</v>
      </c>
      <c r="AR26" s="38"/>
      <c r="AS26" s="38">
        <f t="shared" si="5"/>
        <v>160.2638946669547</v>
      </c>
      <c r="AT26" s="38">
        <f t="shared" si="6"/>
        <v>150.3975259259324</v>
      </c>
      <c r="AU26" s="38">
        <f t="shared" si="7"/>
        <v>140.77180032493501</v>
      </c>
      <c r="AV26" s="38">
        <f t="shared" si="8"/>
        <v>131.38084851908388</v>
      </c>
      <c r="AW26" s="38">
        <f t="shared" si="9"/>
        <v>122.21894431825353</v>
      </c>
      <c r="AX26" s="38"/>
      <c r="AY26" s="3">
        <v>2039</v>
      </c>
      <c r="AZ26" s="38">
        <f t="shared" si="10"/>
        <v>133.58485145887383</v>
      </c>
      <c r="BA26" s="38">
        <f t="shared" si="11"/>
        <v>125.3773857507429</v>
      </c>
      <c r="BB26" s="38">
        <f t="shared" si="12"/>
        <v>117.3701021330542</v>
      </c>
      <c r="BC26" s="38">
        <f t="shared" si="13"/>
        <v>109.55811811579694</v>
      </c>
      <c r="BD26" s="38">
        <f t="shared" si="14"/>
        <v>101.93667029408253</v>
      </c>
      <c r="BE26" s="38"/>
      <c r="BF26" s="38">
        <f t="shared" si="15"/>
        <v>138.19505409793948</v>
      </c>
      <c r="BG26" s="38">
        <f t="shared" si="16"/>
        <v>129.68731525414526</v>
      </c>
      <c r="BH26" s="38">
        <f t="shared" si="17"/>
        <v>121.3870822358094</v>
      </c>
      <c r="BI26" s="38">
        <f t="shared" si="18"/>
        <v>113.28929392523783</v>
      </c>
      <c r="BJ26" s="38">
        <f t="shared" si="19"/>
        <v>105.38901264663146</v>
      </c>
      <c r="BL26" s="38">
        <f t="shared" si="30"/>
        <v>121.18628285951668</v>
      </c>
      <c r="BM26" s="38">
        <f t="shared" si="39"/>
        <v>113.740586360228</v>
      </c>
      <c r="BN26" s="38">
        <f t="shared" si="40"/>
        <v>106.47649221458049</v>
      </c>
      <c r="BO26" s="38">
        <f t="shared" si="41"/>
        <v>99.38957109687561</v>
      </c>
      <c r="BP26" s="38">
        <f t="shared" si="42"/>
        <v>92.47550171374888</v>
      </c>
      <c r="BR26" s="38">
        <f t="shared" si="31"/>
        <v>125.36859331579998</v>
      </c>
      <c r="BS26" s="38">
        <f t="shared" si="21"/>
        <v>117.65049328604954</v>
      </c>
      <c r="BT26" s="38">
        <f t="shared" si="22"/>
        <v>110.1206395984881</v>
      </c>
      <c r="BU26" s="38">
        <f t="shared" si="23"/>
        <v>102.77444087891594</v>
      </c>
      <c r="BV26" s="38">
        <f t="shared" si="24"/>
        <v>95.60741773786998</v>
      </c>
    </row>
    <row r="27" spans="2:74" ht="12.75">
      <c r="B27" s="3">
        <v>2040</v>
      </c>
      <c r="C27" s="70">
        <f t="shared" si="25"/>
        <v>114.78096905956052</v>
      </c>
      <c r="D27" s="32"/>
      <c r="E27" s="32">
        <v>15</v>
      </c>
      <c r="F27" s="32">
        <f t="shared" si="32"/>
        <v>24.57924660435591</v>
      </c>
      <c r="G27" s="32">
        <f t="shared" si="37"/>
        <v>23.979752784737475</v>
      </c>
      <c r="H27" s="32">
        <f t="shared" si="37"/>
        <v>23.394880765597538</v>
      </c>
      <c r="I27" s="32">
        <f t="shared" si="37"/>
        <v>22.824273917656136</v>
      </c>
      <c r="J27" s="32">
        <f t="shared" si="37"/>
        <v>22.267584309908425</v>
      </c>
      <c r="K27" s="3">
        <v>2040</v>
      </c>
      <c r="L27" s="32">
        <f t="shared" si="27"/>
        <v>200</v>
      </c>
      <c r="M27" s="32">
        <f t="shared" si="33"/>
        <v>261.5827405190627</v>
      </c>
      <c r="N27" s="32">
        <f t="shared" si="38"/>
        <v>245.19657611615875</v>
      </c>
      <c r="O27" s="32">
        <f t="shared" si="38"/>
        <v>229.2100742596671</v>
      </c>
      <c r="P27" s="32">
        <f t="shared" si="38"/>
        <v>213.61348708260206</v>
      </c>
      <c r="Q27" s="32">
        <f t="shared" si="38"/>
        <v>198.3973044708313</v>
      </c>
      <c r="R27" s="3">
        <v>2040</v>
      </c>
      <c r="S27" s="34">
        <f t="shared" si="28"/>
        <v>215</v>
      </c>
      <c r="T27" s="34">
        <f t="shared" si="34"/>
        <v>205</v>
      </c>
      <c r="U27" s="34">
        <f t="shared" si="34"/>
        <v>195</v>
      </c>
      <c r="V27" s="34">
        <f t="shared" si="34"/>
        <v>185</v>
      </c>
      <c r="W27" s="34">
        <f t="shared" si="34"/>
        <v>175</v>
      </c>
      <c r="X27" s="3">
        <v>2040</v>
      </c>
      <c r="Y27" s="34">
        <f t="shared" si="29"/>
        <v>276.5827405190627</v>
      </c>
      <c r="Z27" s="34">
        <f t="shared" si="35"/>
        <v>260.1965761161588</v>
      </c>
      <c r="AA27" s="34">
        <f t="shared" si="35"/>
        <v>244.2100742596671</v>
      </c>
      <c r="AB27" s="34">
        <f t="shared" si="35"/>
        <v>228.61348708260206</v>
      </c>
      <c r="AC27" s="34">
        <f t="shared" si="35"/>
        <v>213.3973044708313</v>
      </c>
      <c r="AD27" s="3">
        <v>2040</v>
      </c>
      <c r="AE27" s="34">
        <f t="shared" si="26"/>
        <v>286.1619871234186</v>
      </c>
      <c r="AF27" s="34">
        <f t="shared" si="36"/>
        <v>269.17632890089624</v>
      </c>
      <c r="AG27" s="34">
        <f t="shared" si="36"/>
        <v>252.60495502526464</v>
      </c>
      <c r="AH27" s="34">
        <f t="shared" si="36"/>
        <v>236.4377610002582</v>
      </c>
      <c r="AI27" s="34">
        <f t="shared" si="36"/>
        <v>220.66488878073972</v>
      </c>
      <c r="AL27" s="3">
        <v>2040</v>
      </c>
      <c r="AM27" s="38">
        <f t="shared" si="0"/>
        <v>160.6571420202714</v>
      </c>
      <c r="AN27" s="38">
        <f t="shared" si="1"/>
        <v>151.138998058344</v>
      </c>
      <c r="AO27" s="38">
        <f t="shared" si="2"/>
        <v>141.85300394914648</v>
      </c>
      <c r="AP27" s="38">
        <f t="shared" si="3"/>
        <v>132.79349750114895</v>
      </c>
      <c r="AQ27" s="38">
        <f t="shared" si="4"/>
        <v>123.95495462505379</v>
      </c>
      <c r="AR27" s="38"/>
      <c r="AS27" s="38">
        <f t="shared" si="5"/>
        <v>166.22138792829523</v>
      </c>
      <c r="AT27" s="38">
        <f t="shared" si="6"/>
        <v>156.35501918727292</v>
      </c>
      <c r="AU27" s="38">
        <f t="shared" si="7"/>
        <v>146.7292935862755</v>
      </c>
      <c r="AV27" s="38">
        <f t="shared" si="8"/>
        <v>137.3383417804244</v>
      </c>
      <c r="AW27" s="38">
        <f t="shared" si="9"/>
        <v>128.17643757959402</v>
      </c>
      <c r="AX27" s="38"/>
      <c r="AY27" s="3">
        <v>2040</v>
      </c>
      <c r="AZ27" s="38">
        <f t="shared" si="10"/>
        <v>138.53415005825173</v>
      </c>
      <c r="BA27" s="38">
        <f t="shared" si="11"/>
        <v>130.32668435012081</v>
      </c>
      <c r="BB27" s="38">
        <f t="shared" si="12"/>
        <v>122.31940073243211</v>
      </c>
      <c r="BC27" s="38">
        <f t="shared" si="13"/>
        <v>114.50741671517484</v>
      </c>
      <c r="BD27" s="38">
        <f t="shared" si="14"/>
        <v>106.88596889346043</v>
      </c>
      <c r="BE27" s="38"/>
      <c r="BF27" s="38">
        <f t="shared" si="15"/>
        <v>143.33218186617424</v>
      </c>
      <c r="BG27" s="38">
        <f t="shared" si="16"/>
        <v>134.82444302238</v>
      </c>
      <c r="BH27" s="38">
        <f t="shared" si="17"/>
        <v>126.52421000404415</v>
      </c>
      <c r="BI27" s="38">
        <f t="shared" si="18"/>
        <v>118.42642169347259</v>
      </c>
      <c r="BJ27" s="38">
        <f t="shared" si="19"/>
        <v>110.52614041486619</v>
      </c>
      <c r="BL27" s="38">
        <f t="shared" si="30"/>
        <v>125.6762163622318</v>
      </c>
      <c r="BM27" s="38">
        <f t="shared" si="39"/>
        <v>118.23051986294311</v>
      </c>
      <c r="BN27" s="38">
        <f t="shared" si="40"/>
        <v>110.9664257172956</v>
      </c>
      <c r="BO27" s="38">
        <f t="shared" si="41"/>
        <v>103.87950459959072</v>
      </c>
      <c r="BP27" s="38">
        <f t="shared" si="42"/>
        <v>96.965435216464</v>
      </c>
      <c r="BR27" s="38">
        <f t="shared" si="31"/>
        <v>130.02892277687243</v>
      </c>
      <c r="BS27" s="38">
        <f t="shared" si="21"/>
        <v>122.31082274712196</v>
      </c>
      <c r="BT27" s="38">
        <f t="shared" si="22"/>
        <v>114.78096905956052</v>
      </c>
      <c r="BU27" s="38">
        <f t="shared" si="23"/>
        <v>107.43477033998839</v>
      </c>
      <c r="BV27" s="38">
        <f t="shared" si="24"/>
        <v>100.2677471989424</v>
      </c>
    </row>
    <row r="28" spans="2:74" ht="12.75">
      <c r="B28" s="3">
        <v>2041</v>
      </c>
      <c r="C28" s="70">
        <f t="shared" si="25"/>
        <v>119.32763194841165</v>
      </c>
      <c r="D28" s="32"/>
      <c r="E28" s="32">
        <v>15</v>
      </c>
      <c r="F28" s="32">
        <f t="shared" si="32"/>
        <v>25.193727769464804</v>
      </c>
      <c r="G28" s="32">
        <f t="shared" si="37"/>
        <v>24.57924660435591</v>
      </c>
      <c r="H28" s="32">
        <f t="shared" si="37"/>
        <v>23.979752784737475</v>
      </c>
      <c r="I28" s="32">
        <f t="shared" si="37"/>
        <v>23.394880765597538</v>
      </c>
      <c r="J28" s="32">
        <f t="shared" si="37"/>
        <v>22.824273917656136</v>
      </c>
      <c r="K28" s="3">
        <v>2041</v>
      </c>
      <c r="L28" s="32">
        <f t="shared" si="27"/>
        <v>210</v>
      </c>
      <c r="M28" s="32">
        <f t="shared" si="33"/>
        <v>278.3785590320393</v>
      </c>
      <c r="N28" s="32">
        <f t="shared" si="38"/>
        <v>261.5827405190627</v>
      </c>
      <c r="O28" s="32">
        <f t="shared" si="38"/>
        <v>245.19657611615875</v>
      </c>
      <c r="P28" s="32">
        <f t="shared" si="38"/>
        <v>229.2100742596671</v>
      </c>
      <c r="Q28" s="32">
        <f t="shared" si="38"/>
        <v>213.61348708260206</v>
      </c>
      <c r="R28" s="3">
        <v>2041</v>
      </c>
      <c r="S28" s="34">
        <f t="shared" si="28"/>
        <v>225</v>
      </c>
      <c r="T28" s="34">
        <f t="shared" si="34"/>
        <v>215</v>
      </c>
      <c r="U28" s="34">
        <f t="shared" si="34"/>
        <v>205</v>
      </c>
      <c r="V28" s="34">
        <f t="shared" si="34"/>
        <v>195</v>
      </c>
      <c r="W28" s="34">
        <f t="shared" si="34"/>
        <v>185</v>
      </c>
      <c r="X28" s="3">
        <v>2041</v>
      </c>
      <c r="Y28" s="34">
        <f t="shared" si="29"/>
        <v>293.3785590320393</v>
      </c>
      <c r="Z28" s="34">
        <f t="shared" si="35"/>
        <v>276.5827405190627</v>
      </c>
      <c r="AA28" s="34">
        <f t="shared" si="35"/>
        <v>260.1965761161588</v>
      </c>
      <c r="AB28" s="34">
        <f t="shared" si="35"/>
        <v>244.2100742596671</v>
      </c>
      <c r="AC28" s="34">
        <f t="shared" si="35"/>
        <v>228.61348708260206</v>
      </c>
      <c r="AD28" s="3">
        <v>2041</v>
      </c>
      <c r="AE28" s="34">
        <f t="shared" si="26"/>
        <v>303.5722868015041</v>
      </c>
      <c r="AF28" s="34">
        <f t="shared" si="36"/>
        <v>286.1619871234186</v>
      </c>
      <c r="AG28" s="34">
        <f t="shared" si="36"/>
        <v>269.17632890089624</v>
      </c>
      <c r="AH28" s="34">
        <f t="shared" si="36"/>
        <v>252.60495502526464</v>
      </c>
      <c r="AI28" s="34">
        <f t="shared" si="36"/>
        <v>236.4377610002582</v>
      </c>
      <c r="AL28" s="3">
        <v>2041</v>
      </c>
      <c r="AM28" s="38">
        <f t="shared" si="0"/>
        <v>166.25681910365563</v>
      </c>
      <c r="AN28" s="38">
        <f t="shared" si="1"/>
        <v>156.7386751417282</v>
      </c>
      <c r="AO28" s="38">
        <f t="shared" si="2"/>
        <v>147.45268103253073</v>
      </c>
      <c r="AP28" s="38">
        <f t="shared" si="3"/>
        <v>138.39317458453317</v>
      </c>
      <c r="AQ28" s="38">
        <f t="shared" si="4"/>
        <v>129.554631708438</v>
      </c>
      <c r="AR28" s="38"/>
      <c r="AS28" s="38">
        <f t="shared" si="5"/>
        <v>172.03357647594453</v>
      </c>
      <c r="AT28" s="38">
        <f t="shared" si="6"/>
        <v>162.1672077349222</v>
      </c>
      <c r="AU28" s="38">
        <f t="shared" si="7"/>
        <v>152.5414821339248</v>
      </c>
      <c r="AV28" s="38">
        <f t="shared" si="8"/>
        <v>143.15053032807367</v>
      </c>
      <c r="AW28" s="38">
        <f t="shared" si="9"/>
        <v>133.98862612724332</v>
      </c>
      <c r="AX28" s="38"/>
      <c r="AY28" s="3">
        <v>2041</v>
      </c>
      <c r="AZ28" s="38">
        <f t="shared" si="10"/>
        <v>143.3627340576448</v>
      </c>
      <c r="BA28" s="38">
        <f t="shared" si="11"/>
        <v>135.15526834951388</v>
      </c>
      <c r="BB28" s="38">
        <f t="shared" si="12"/>
        <v>127.14798473182518</v>
      </c>
      <c r="BC28" s="38">
        <f t="shared" si="13"/>
        <v>119.33600071456789</v>
      </c>
      <c r="BD28" s="38">
        <f t="shared" si="14"/>
        <v>111.71455289285349</v>
      </c>
      <c r="BE28" s="38"/>
      <c r="BF28" s="38">
        <f t="shared" si="15"/>
        <v>148.34401383518374</v>
      </c>
      <c r="BG28" s="38">
        <f t="shared" si="16"/>
        <v>139.83627499138947</v>
      </c>
      <c r="BH28" s="38">
        <f t="shared" si="17"/>
        <v>131.53604197305364</v>
      </c>
      <c r="BI28" s="38">
        <f t="shared" si="18"/>
        <v>123.43825366248208</v>
      </c>
      <c r="BJ28" s="38">
        <f t="shared" si="19"/>
        <v>115.53797238387568</v>
      </c>
      <c r="BL28" s="38">
        <f t="shared" si="30"/>
        <v>130.05663929170996</v>
      </c>
      <c r="BM28" s="38">
        <f t="shared" si="39"/>
        <v>122.61094279242127</v>
      </c>
      <c r="BN28" s="38">
        <f t="shared" si="40"/>
        <v>115.34684864677376</v>
      </c>
      <c r="BO28" s="38">
        <f t="shared" si="41"/>
        <v>108.25992752906886</v>
      </c>
      <c r="BP28" s="38">
        <f t="shared" si="42"/>
        <v>101.34585814594216</v>
      </c>
      <c r="BR28" s="38">
        <f t="shared" si="31"/>
        <v>134.57558566572357</v>
      </c>
      <c r="BS28" s="38">
        <f t="shared" si="21"/>
        <v>126.85748563597308</v>
      </c>
      <c r="BT28" s="38">
        <f t="shared" si="22"/>
        <v>119.32763194841165</v>
      </c>
      <c r="BU28" s="38">
        <f t="shared" si="23"/>
        <v>111.98143322883952</v>
      </c>
      <c r="BV28" s="38">
        <f t="shared" si="24"/>
        <v>104.81441008779353</v>
      </c>
    </row>
    <row r="29" spans="2:74" ht="12.75">
      <c r="B29" s="3">
        <v>2042</v>
      </c>
      <c r="C29" s="70">
        <f t="shared" si="25"/>
        <v>123.76340062046158</v>
      </c>
      <c r="D29" s="32"/>
      <c r="E29" s="32">
        <v>15</v>
      </c>
      <c r="F29" s="32">
        <f t="shared" si="32"/>
        <v>25.82357096370142</v>
      </c>
      <c r="G29" s="32">
        <f t="shared" si="37"/>
        <v>25.193727769464804</v>
      </c>
      <c r="H29" s="32">
        <f t="shared" si="37"/>
        <v>24.57924660435591</v>
      </c>
      <c r="I29" s="32">
        <f t="shared" si="37"/>
        <v>23.979752784737475</v>
      </c>
      <c r="J29" s="32">
        <f t="shared" si="37"/>
        <v>23.394880765597538</v>
      </c>
      <c r="K29" s="3">
        <v>2042</v>
      </c>
      <c r="L29" s="32">
        <f t="shared" si="27"/>
        <v>220</v>
      </c>
      <c r="M29" s="32">
        <f t="shared" si="33"/>
        <v>295.59427300784023</v>
      </c>
      <c r="N29" s="32">
        <f t="shared" si="38"/>
        <v>278.3785590320393</v>
      </c>
      <c r="O29" s="32">
        <f t="shared" si="38"/>
        <v>261.5827405190627</v>
      </c>
      <c r="P29" s="32">
        <f t="shared" si="38"/>
        <v>245.19657611615875</v>
      </c>
      <c r="Q29" s="32">
        <f t="shared" si="38"/>
        <v>229.2100742596671</v>
      </c>
      <c r="R29" s="3">
        <v>2042</v>
      </c>
      <c r="S29" s="34">
        <f t="shared" si="28"/>
        <v>235</v>
      </c>
      <c r="T29" s="34">
        <f t="shared" si="34"/>
        <v>225</v>
      </c>
      <c r="U29" s="34">
        <f t="shared" si="34"/>
        <v>215</v>
      </c>
      <c r="V29" s="34">
        <f t="shared" si="34"/>
        <v>205</v>
      </c>
      <c r="W29" s="34">
        <f t="shared" si="34"/>
        <v>195</v>
      </c>
      <c r="X29" s="3">
        <v>2042</v>
      </c>
      <c r="Y29" s="34">
        <f t="shared" si="29"/>
        <v>310.59427300784023</v>
      </c>
      <c r="Z29" s="34">
        <f t="shared" si="35"/>
        <v>293.3785590320393</v>
      </c>
      <c r="AA29" s="34">
        <f t="shared" si="35"/>
        <v>276.5827405190627</v>
      </c>
      <c r="AB29" s="34">
        <f t="shared" si="35"/>
        <v>260.1965761161588</v>
      </c>
      <c r="AC29" s="34">
        <f t="shared" si="35"/>
        <v>244.2100742596671</v>
      </c>
      <c r="AD29" s="3">
        <v>2042</v>
      </c>
      <c r="AE29" s="34">
        <f t="shared" si="26"/>
        <v>321.41784397154163</v>
      </c>
      <c r="AF29" s="34">
        <f t="shared" si="36"/>
        <v>303.5722868015041</v>
      </c>
      <c r="AG29" s="34">
        <f t="shared" si="36"/>
        <v>286.1619871234186</v>
      </c>
      <c r="AH29" s="34">
        <f t="shared" si="36"/>
        <v>269.17632890089624</v>
      </c>
      <c r="AI29" s="34">
        <f t="shared" si="36"/>
        <v>252.60495502526464</v>
      </c>
      <c r="AL29" s="3">
        <v>2042</v>
      </c>
      <c r="AM29" s="38">
        <f t="shared" si="0"/>
        <v>171.71991869720122</v>
      </c>
      <c r="AN29" s="38">
        <f t="shared" si="1"/>
        <v>162.2017747352738</v>
      </c>
      <c r="AO29" s="38">
        <f t="shared" si="2"/>
        <v>152.91578062607633</v>
      </c>
      <c r="AP29" s="38">
        <f t="shared" si="3"/>
        <v>143.85627417807876</v>
      </c>
      <c r="AQ29" s="38">
        <f t="shared" si="4"/>
        <v>135.0177313019836</v>
      </c>
      <c r="AR29" s="38"/>
      <c r="AS29" s="38">
        <f t="shared" si="5"/>
        <v>177.70400432730966</v>
      </c>
      <c r="AT29" s="38">
        <f t="shared" si="6"/>
        <v>167.83763558628735</v>
      </c>
      <c r="AU29" s="38">
        <f t="shared" si="7"/>
        <v>158.21190998528994</v>
      </c>
      <c r="AV29" s="38">
        <f t="shared" si="8"/>
        <v>148.82095817943883</v>
      </c>
      <c r="AW29" s="38">
        <f t="shared" si="9"/>
        <v>139.65905397860848</v>
      </c>
      <c r="AX29" s="38"/>
      <c r="AY29" s="3">
        <v>2042</v>
      </c>
      <c r="AZ29" s="38">
        <f t="shared" si="10"/>
        <v>148.07354771558929</v>
      </c>
      <c r="BA29" s="38">
        <f t="shared" si="11"/>
        <v>139.86608200745837</v>
      </c>
      <c r="BB29" s="38">
        <f t="shared" si="12"/>
        <v>131.85879838976967</v>
      </c>
      <c r="BC29" s="38">
        <f t="shared" si="13"/>
        <v>124.0468143725124</v>
      </c>
      <c r="BD29" s="38">
        <f t="shared" si="14"/>
        <v>116.42536655079799</v>
      </c>
      <c r="BE29" s="38"/>
      <c r="BF29" s="38">
        <f t="shared" si="15"/>
        <v>153.2336060000711</v>
      </c>
      <c r="BG29" s="38">
        <f t="shared" si="16"/>
        <v>144.72586715627688</v>
      </c>
      <c r="BH29" s="38">
        <f t="shared" si="17"/>
        <v>136.425634137941</v>
      </c>
      <c r="BI29" s="38">
        <f t="shared" si="18"/>
        <v>128.32784582736943</v>
      </c>
      <c r="BJ29" s="38">
        <f t="shared" si="19"/>
        <v>120.42756454876304</v>
      </c>
      <c r="BL29" s="38">
        <f t="shared" si="30"/>
        <v>134.33022263754233</v>
      </c>
      <c r="BM29" s="38">
        <f t="shared" si="39"/>
        <v>126.88452613825365</v>
      </c>
      <c r="BN29" s="38">
        <f t="shared" si="40"/>
        <v>119.62043199260614</v>
      </c>
      <c r="BO29" s="38">
        <f t="shared" si="41"/>
        <v>112.53351087490127</v>
      </c>
      <c r="BP29" s="38">
        <f t="shared" si="42"/>
        <v>105.61944149177454</v>
      </c>
      <c r="BR29" s="38">
        <f t="shared" si="31"/>
        <v>139.0113543377735</v>
      </c>
      <c r="BS29" s="38">
        <f t="shared" si="21"/>
        <v>131.29325430802305</v>
      </c>
      <c r="BT29" s="38">
        <f t="shared" si="22"/>
        <v>123.76340062046158</v>
      </c>
      <c r="BU29" s="38">
        <f t="shared" si="23"/>
        <v>116.41720190088944</v>
      </c>
      <c r="BV29" s="38">
        <f t="shared" si="24"/>
        <v>109.25017875984346</v>
      </c>
    </row>
    <row r="30" spans="2:74" ht="12.75">
      <c r="B30" s="3">
        <v>2043</v>
      </c>
      <c r="C30" s="70">
        <f t="shared" si="25"/>
        <v>128.09097981270537</v>
      </c>
      <c r="D30" s="32"/>
      <c r="E30" s="32">
        <v>15</v>
      </c>
      <c r="F30" s="32">
        <f t="shared" si="32"/>
        <v>26.469160237793954</v>
      </c>
      <c r="G30" s="32">
        <f t="shared" si="37"/>
        <v>25.82357096370142</v>
      </c>
      <c r="H30" s="32">
        <f t="shared" si="37"/>
        <v>25.193727769464804</v>
      </c>
      <c r="I30" s="32">
        <f t="shared" si="37"/>
        <v>24.57924660435591</v>
      </c>
      <c r="J30" s="32">
        <f t="shared" si="37"/>
        <v>23.979752784737475</v>
      </c>
      <c r="K30" s="3">
        <v>2043</v>
      </c>
      <c r="L30" s="32">
        <f t="shared" si="27"/>
        <v>230</v>
      </c>
      <c r="M30" s="32">
        <f t="shared" si="33"/>
        <v>313.24037983303623</v>
      </c>
      <c r="N30" s="32">
        <f t="shared" si="38"/>
        <v>295.59427300784023</v>
      </c>
      <c r="O30" s="32">
        <f t="shared" si="38"/>
        <v>278.3785590320393</v>
      </c>
      <c r="P30" s="32">
        <f t="shared" si="38"/>
        <v>261.5827405190627</v>
      </c>
      <c r="Q30" s="32">
        <f t="shared" si="38"/>
        <v>245.19657611615875</v>
      </c>
      <c r="R30" s="3">
        <v>2043</v>
      </c>
      <c r="S30" s="34">
        <f t="shared" si="28"/>
        <v>245</v>
      </c>
      <c r="T30" s="34">
        <f t="shared" si="34"/>
        <v>235</v>
      </c>
      <c r="U30" s="34">
        <f t="shared" si="34"/>
        <v>225</v>
      </c>
      <c r="V30" s="34">
        <f t="shared" si="34"/>
        <v>215</v>
      </c>
      <c r="W30" s="34">
        <f t="shared" si="34"/>
        <v>205</v>
      </c>
      <c r="X30" s="3">
        <v>2043</v>
      </c>
      <c r="Y30" s="34">
        <f t="shared" si="29"/>
        <v>328.24037983303623</v>
      </c>
      <c r="Z30" s="34">
        <f t="shared" si="35"/>
        <v>310.59427300784023</v>
      </c>
      <c r="AA30" s="34">
        <f t="shared" si="35"/>
        <v>293.3785590320393</v>
      </c>
      <c r="AB30" s="34">
        <f t="shared" si="35"/>
        <v>276.5827405190627</v>
      </c>
      <c r="AC30" s="34">
        <f t="shared" si="35"/>
        <v>260.1965761161588</v>
      </c>
      <c r="AD30" s="3">
        <v>2043</v>
      </c>
      <c r="AE30" s="34">
        <f t="shared" si="26"/>
        <v>339.7095400708302</v>
      </c>
      <c r="AF30" s="34">
        <f t="shared" si="36"/>
        <v>321.41784397154163</v>
      </c>
      <c r="AG30" s="34">
        <f t="shared" si="36"/>
        <v>303.5722868015041</v>
      </c>
      <c r="AH30" s="34">
        <f t="shared" si="36"/>
        <v>286.1619871234186</v>
      </c>
      <c r="AI30" s="34">
        <f t="shared" si="36"/>
        <v>269.17632890089624</v>
      </c>
      <c r="AL30" s="3">
        <v>2043</v>
      </c>
      <c r="AM30" s="38">
        <f t="shared" si="0"/>
        <v>177.04977195919693</v>
      </c>
      <c r="AN30" s="38">
        <f t="shared" si="1"/>
        <v>167.5316279972695</v>
      </c>
      <c r="AO30" s="38">
        <f t="shared" si="2"/>
        <v>158.245633888072</v>
      </c>
      <c r="AP30" s="38">
        <f t="shared" si="3"/>
        <v>149.18612744007447</v>
      </c>
      <c r="AQ30" s="38">
        <f t="shared" si="4"/>
        <v>140.3475845639793</v>
      </c>
      <c r="AR30" s="38"/>
      <c r="AS30" s="38">
        <f t="shared" si="5"/>
        <v>183.23612906034887</v>
      </c>
      <c r="AT30" s="38">
        <f t="shared" si="6"/>
        <v>173.3697603193265</v>
      </c>
      <c r="AU30" s="38">
        <f t="shared" si="7"/>
        <v>163.74403471832915</v>
      </c>
      <c r="AV30" s="38">
        <f t="shared" si="8"/>
        <v>154.353082912478</v>
      </c>
      <c r="AW30" s="38">
        <f t="shared" si="9"/>
        <v>145.19117871164764</v>
      </c>
      <c r="AX30" s="38"/>
      <c r="AY30" s="3">
        <v>2043</v>
      </c>
      <c r="AZ30" s="38">
        <f t="shared" si="10"/>
        <v>152.6694634794375</v>
      </c>
      <c r="BA30" s="38">
        <f t="shared" si="11"/>
        <v>144.46199777130656</v>
      </c>
      <c r="BB30" s="38">
        <f t="shared" si="12"/>
        <v>136.45471415361789</v>
      </c>
      <c r="BC30" s="38">
        <f t="shared" si="13"/>
        <v>128.6427301363606</v>
      </c>
      <c r="BD30" s="38">
        <f t="shared" si="14"/>
        <v>121.0212823146462</v>
      </c>
      <c r="BE30" s="38"/>
      <c r="BF30" s="38">
        <f t="shared" si="15"/>
        <v>158.00393981947332</v>
      </c>
      <c r="BG30" s="38">
        <f t="shared" si="16"/>
        <v>149.49620097567905</v>
      </c>
      <c r="BH30" s="38">
        <f t="shared" si="17"/>
        <v>141.19596795734324</v>
      </c>
      <c r="BI30" s="38">
        <f t="shared" si="18"/>
        <v>133.09817964677165</v>
      </c>
      <c r="BJ30" s="38">
        <f t="shared" si="19"/>
        <v>125.19789836816527</v>
      </c>
      <c r="BL30" s="38">
        <f t="shared" si="30"/>
        <v>138.4995722432324</v>
      </c>
      <c r="BM30" s="38">
        <f t="shared" si="39"/>
        <v>131.05387574394368</v>
      </c>
      <c r="BN30" s="38">
        <f t="shared" si="40"/>
        <v>123.78978159829622</v>
      </c>
      <c r="BO30" s="38">
        <f t="shared" si="41"/>
        <v>116.70286048059131</v>
      </c>
      <c r="BP30" s="38">
        <f t="shared" si="42"/>
        <v>109.78879109746461</v>
      </c>
      <c r="BR30" s="38">
        <f t="shared" si="31"/>
        <v>143.33893353001727</v>
      </c>
      <c r="BS30" s="38">
        <f t="shared" si="21"/>
        <v>135.62083350026677</v>
      </c>
      <c r="BT30" s="38">
        <f t="shared" si="22"/>
        <v>128.09097981270537</v>
      </c>
      <c r="BU30" s="38">
        <f t="shared" si="23"/>
        <v>120.74478109313321</v>
      </c>
      <c r="BV30" s="38">
        <f t="shared" si="24"/>
        <v>113.57775795208724</v>
      </c>
    </row>
    <row r="31" spans="2:74" ht="12.75">
      <c r="B31" s="3">
        <v>2044</v>
      </c>
      <c r="C31" s="70">
        <f t="shared" si="25"/>
        <v>132.3130082929432</v>
      </c>
      <c r="D31" s="32"/>
      <c r="E31" s="32">
        <v>15</v>
      </c>
      <c r="F31" s="32">
        <f t="shared" si="32"/>
        <v>27.1308892437388</v>
      </c>
      <c r="G31" s="32">
        <f t="shared" si="37"/>
        <v>26.469160237793954</v>
      </c>
      <c r="H31" s="32">
        <f t="shared" si="37"/>
        <v>25.82357096370142</v>
      </c>
      <c r="I31" s="32">
        <f t="shared" si="37"/>
        <v>25.193727769464804</v>
      </c>
      <c r="J31" s="32">
        <f t="shared" si="37"/>
        <v>24.57924660435591</v>
      </c>
      <c r="K31" s="3">
        <v>2044</v>
      </c>
      <c r="L31" s="32">
        <f t="shared" si="27"/>
        <v>240</v>
      </c>
      <c r="M31" s="32">
        <f t="shared" si="33"/>
        <v>331.3276393288621</v>
      </c>
      <c r="N31" s="32">
        <f t="shared" si="38"/>
        <v>313.24037983303623</v>
      </c>
      <c r="O31" s="32">
        <f t="shared" si="38"/>
        <v>295.59427300784023</v>
      </c>
      <c r="P31" s="32">
        <f t="shared" si="38"/>
        <v>278.3785590320393</v>
      </c>
      <c r="Q31" s="32">
        <f t="shared" si="38"/>
        <v>261.5827405190627</v>
      </c>
      <c r="R31" s="3">
        <v>2044</v>
      </c>
      <c r="S31" s="34">
        <f t="shared" si="28"/>
        <v>255</v>
      </c>
      <c r="T31" s="34">
        <f t="shared" si="34"/>
        <v>245</v>
      </c>
      <c r="U31" s="34">
        <f t="shared" si="34"/>
        <v>235</v>
      </c>
      <c r="V31" s="34">
        <f t="shared" si="34"/>
        <v>225</v>
      </c>
      <c r="W31" s="34">
        <f t="shared" si="34"/>
        <v>215</v>
      </c>
      <c r="X31" s="3">
        <v>2044</v>
      </c>
      <c r="Y31" s="34">
        <f t="shared" si="29"/>
        <v>346.3276393288621</v>
      </c>
      <c r="Z31" s="34">
        <f t="shared" si="35"/>
        <v>328.24037983303623</v>
      </c>
      <c r="AA31" s="34">
        <f t="shared" si="35"/>
        <v>310.59427300784023</v>
      </c>
      <c r="AB31" s="34">
        <f t="shared" si="35"/>
        <v>293.3785590320393</v>
      </c>
      <c r="AC31" s="34">
        <f t="shared" si="35"/>
        <v>276.5827405190627</v>
      </c>
      <c r="AD31" s="3">
        <v>2044</v>
      </c>
      <c r="AE31" s="34">
        <f t="shared" si="26"/>
        <v>358.4585285726009</v>
      </c>
      <c r="AF31" s="34">
        <f t="shared" si="36"/>
        <v>339.7095400708302</v>
      </c>
      <c r="AG31" s="34">
        <f t="shared" si="36"/>
        <v>321.41784397154163</v>
      </c>
      <c r="AH31" s="34">
        <f t="shared" si="36"/>
        <v>303.5722868015041</v>
      </c>
      <c r="AI31" s="34">
        <f t="shared" si="36"/>
        <v>286.1619871234186</v>
      </c>
      <c r="AL31" s="3">
        <v>2044</v>
      </c>
      <c r="AM31" s="38">
        <f t="shared" si="0"/>
        <v>182.24962880016838</v>
      </c>
      <c r="AN31" s="38">
        <f t="shared" si="1"/>
        <v>172.73148483824093</v>
      </c>
      <c r="AO31" s="38">
        <f t="shared" si="2"/>
        <v>163.44549072904346</v>
      </c>
      <c r="AP31" s="38">
        <f t="shared" si="3"/>
        <v>154.3859842810459</v>
      </c>
      <c r="AQ31" s="38">
        <f t="shared" si="4"/>
        <v>145.54744140495072</v>
      </c>
      <c r="AR31" s="38"/>
      <c r="AS31" s="38">
        <f t="shared" si="5"/>
        <v>188.63332392185052</v>
      </c>
      <c r="AT31" s="38">
        <f t="shared" si="6"/>
        <v>178.7669551808282</v>
      </c>
      <c r="AU31" s="38">
        <f t="shared" si="7"/>
        <v>169.14122957983076</v>
      </c>
      <c r="AV31" s="38">
        <f t="shared" si="8"/>
        <v>159.7502777739797</v>
      </c>
      <c r="AW31" s="38">
        <f t="shared" si="9"/>
        <v>150.5883735731493</v>
      </c>
      <c r="AX31" s="38"/>
      <c r="AY31" s="3">
        <v>2044</v>
      </c>
      <c r="AZ31" s="38">
        <f t="shared" si="10"/>
        <v>157.15328373685045</v>
      </c>
      <c r="BA31" s="38">
        <f t="shared" si="11"/>
        <v>148.94581802871954</v>
      </c>
      <c r="BB31" s="38">
        <f t="shared" si="12"/>
        <v>140.93853441103082</v>
      </c>
      <c r="BC31" s="38">
        <f t="shared" si="13"/>
        <v>133.12655039377356</v>
      </c>
      <c r="BD31" s="38">
        <f t="shared" si="14"/>
        <v>125.50510257205916</v>
      </c>
      <c r="BE31" s="38"/>
      <c r="BF31" s="38">
        <f t="shared" si="15"/>
        <v>162.65792403352432</v>
      </c>
      <c r="BG31" s="38">
        <f t="shared" si="16"/>
        <v>154.15018518973008</v>
      </c>
      <c r="BH31" s="38">
        <f t="shared" si="17"/>
        <v>145.84995217139422</v>
      </c>
      <c r="BI31" s="38">
        <f t="shared" si="18"/>
        <v>137.7521638608227</v>
      </c>
      <c r="BJ31" s="38">
        <f t="shared" si="19"/>
        <v>129.85188258221626</v>
      </c>
      <c r="BL31" s="38">
        <f t="shared" si="30"/>
        <v>142.5672303951252</v>
      </c>
      <c r="BM31" s="38">
        <f t="shared" si="39"/>
        <v>135.1215338958365</v>
      </c>
      <c r="BN31" s="38">
        <f t="shared" si="40"/>
        <v>127.85743975018899</v>
      </c>
      <c r="BO31" s="38">
        <f t="shared" si="41"/>
        <v>120.77051863248411</v>
      </c>
      <c r="BP31" s="38">
        <f t="shared" si="42"/>
        <v>113.85644924935741</v>
      </c>
      <c r="BR31" s="38">
        <f t="shared" si="31"/>
        <v>147.56096201025514</v>
      </c>
      <c r="BS31" s="38">
        <f t="shared" si="21"/>
        <v>139.84286198050467</v>
      </c>
      <c r="BT31" s="38">
        <f t="shared" si="22"/>
        <v>132.3130082929432</v>
      </c>
      <c r="BU31" s="38">
        <f t="shared" si="23"/>
        <v>124.96680957337111</v>
      </c>
      <c r="BV31" s="38">
        <f t="shared" si="24"/>
        <v>117.79978643232509</v>
      </c>
    </row>
    <row r="32" spans="2:74" ht="12.75">
      <c r="B32" s="3">
        <v>2045</v>
      </c>
      <c r="C32" s="70">
        <f t="shared" si="25"/>
        <v>136.43206046878507</v>
      </c>
      <c r="D32" s="32"/>
      <c r="E32" s="32">
        <v>15</v>
      </c>
      <c r="F32" s="32">
        <f t="shared" si="32"/>
        <v>27.809161474832266</v>
      </c>
      <c r="G32" s="32">
        <f t="shared" si="37"/>
        <v>27.1308892437388</v>
      </c>
      <c r="H32" s="32">
        <f t="shared" si="37"/>
        <v>26.469160237793954</v>
      </c>
      <c r="I32" s="32">
        <f t="shared" si="37"/>
        <v>25.82357096370142</v>
      </c>
      <c r="J32" s="32">
        <f t="shared" si="37"/>
        <v>25.193727769464804</v>
      </c>
      <c r="K32" s="3">
        <v>2045</v>
      </c>
      <c r="L32" s="32">
        <f t="shared" si="27"/>
        <v>250</v>
      </c>
      <c r="M32" s="32">
        <f t="shared" si="33"/>
        <v>349.86708031208366</v>
      </c>
      <c r="N32" s="32">
        <f t="shared" si="38"/>
        <v>331.3276393288621</v>
      </c>
      <c r="O32" s="32">
        <f t="shared" si="38"/>
        <v>313.24037983303623</v>
      </c>
      <c r="P32" s="32">
        <f t="shared" si="38"/>
        <v>295.59427300784023</v>
      </c>
      <c r="Q32" s="32">
        <f t="shared" si="38"/>
        <v>278.3785590320393</v>
      </c>
      <c r="R32" s="3">
        <v>2045</v>
      </c>
      <c r="S32" s="34">
        <f t="shared" si="28"/>
        <v>265</v>
      </c>
      <c r="T32" s="34">
        <f t="shared" si="34"/>
        <v>255</v>
      </c>
      <c r="U32" s="34">
        <f t="shared" si="34"/>
        <v>245</v>
      </c>
      <c r="V32" s="34">
        <f t="shared" si="34"/>
        <v>235</v>
      </c>
      <c r="W32" s="34">
        <f t="shared" si="34"/>
        <v>225</v>
      </c>
      <c r="X32" s="3">
        <v>2045</v>
      </c>
      <c r="Y32" s="34">
        <f t="shared" si="29"/>
        <v>364.86708031208366</v>
      </c>
      <c r="Z32" s="34">
        <f t="shared" si="35"/>
        <v>346.3276393288621</v>
      </c>
      <c r="AA32" s="34">
        <f t="shared" si="35"/>
        <v>328.24037983303623</v>
      </c>
      <c r="AB32" s="34">
        <f t="shared" si="35"/>
        <v>310.59427300784023</v>
      </c>
      <c r="AC32" s="34">
        <f t="shared" si="35"/>
        <v>293.3785590320393</v>
      </c>
      <c r="AD32" s="3">
        <v>2045</v>
      </c>
      <c r="AE32" s="34">
        <f t="shared" si="26"/>
        <v>377.6762417869159</v>
      </c>
      <c r="AF32" s="34">
        <f t="shared" si="36"/>
        <v>358.4585285726009</v>
      </c>
      <c r="AG32" s="34">
        <f t="shared" si="36"/>
        <v>339.7095400708302</v>
      </c>
      <c r="AH32" s="34">
        <f t="shared" si="36"/>
        <v>321.41784397154163</v>
      </c>
      <c r="AI32" s="34">
        <f t="shared" si="36"/>
        <v>303.5722868015041</v>
      </c>
      <c r="AL32" s="3">
        <v>2045</v>
      </c>
      <c r="AM32" s="38">
        <f t="shared" si="0"/>
        <v>187.32265986453072</v>
      </c>
      <c r="AN32" s="38">
        <f t="shared" si="1"/>
        <v>177.80451590260327</v>
      </c>
      <c r="AO32" s="38">
        <f t="shared" si="2"/>
        <v>168.5185217934058</v>
      </c>
      <c r="AP32" s="38">
        <f t="shared" si="3"/>
        <v>159.45901534540823</v>
      </c>
      <c r="AQ32" s="38">
        <f t="shared" si="4"/>
        <v>150.62047246931306</v>
      </c>
      <c r="AR32" s="38"/>
      <c r="AS32" s="38">
        <f t="shared" si="5"/>
        <v>193.89887988429112</v>
      </c>
      <c r="AT32" s="38">
        <f t="shared" si="6"/>
        <v>184.0325111432688</v>
      </c>
      <c r="AU32" s="38">
        <f t="shared" si="7"/>
        <v>174.4067855422714</v>
      </c>
      <c r="AV32" s="38">
        <f t="shared" si="8"/>
        <v>165.01583373642026</v>
      </c>
      <c r="AW32" s="38">
        <f t="shared" si="9"/>
        <v>155.85392953558994</v>
      </c>
      <c r="AX32" s="38"/>
      <c r="AY32" s="3">
        <v>2045</v>
      </c>
      <c r="AZ32" s="38">
        <f t="shared" si="10"/>
        <v>161.52774252457039</v>
      </c>
      <c r="BA32" s="38">
        <f t="shared" si="11"/>
        <v>153.32027681643947</v>
      </c>
      <c r="BB32" s="38">
        <f t="shared" si="12"/>
        <v>145.31299319875077</v>
      </c>
      <c r="BC32" s="38">
        <f t="shared" si="13"/>
        <v>137.50100918149352</v>
      </c>
      <c r="BD32" s="38">
        <f t="shared" si="14"/>
        <v>129.8795613597791</v>
      </c>
      <c r="BE32" s="38"/>
      <c r="BF32" s="38">
        <f t="shared" si="15"/>
        <v>167.19839643747653</v>
      </c>
      <c r="BG32" s="38">
        <f t="shared" si="16"/>
        <v>158.6906575936823</v>
      </c>
      <c r="BH32" s="38">
        <f t="shared" si="17"/>
        <v>150.39042457534646</v>
      </c>
      <c r="BI32" s="38">
        <f t="shared" si="18"/>
        <v>142.29263626477487</v>
      </c>
      <c r="BJ32" s="38">
        <f t="shared" si="19"/>
        <v>134.3923549861685</v>
      </c>
      <c r="BL32" s="38">
        <f t="shared" si="30"/>
        <v>146.53567737258157</v>
      </c>
      <c r="BM32" s="38">
        <f t="shared" si="39"/>
        <v>139.0899808732929</v>
      </c>
      <c r="BN32" s="38">
        <f t="shared" si="40"/>
        <v>131.82588672764538</v>
      </c>
      <c r="BO32" s="38">
        <f t="shared" si="41"/>
        <v>124.73896560994051</v>
      </c>
      <c r="BP32" s="38">
        <f t="shared" si="42"/>
        <v>117.82489622681379</v>
      </c>
      <c r="BR32" s="38">
        <f t="shared" si="31"/>
        <v>151.68001418609697</v>
      </c>
      <c r="BS32" s="38">
        <f t="shared" si="21"/>
        <v>143.9619141563465</v>
      </c>
      <c r="BT32" s="38">
        <f t="shared" si="22"/>
        <v>136.43206046878507</v>
      </c>
      <c r="BU32" s="38">
        <f t="shared" si="23"/>
        <v>129.0858617492129</v>
      </c>
      <c r="BV32" s="38">
        <f t="shared" si="24"/>
        <v>121.91883860816695</v>
      </c>
    </row>
    <row r="33" spans="2:74" ht="12.75">
      <c r="B33" s="5">
        <v>2046</v>
      </c>
      <c r="C33" s="70">
        <f t="shared" si="25"/>
        <v>140.4506479574112</v>
      </c>
      <c r="D33" s="32"/>
      <c r="E33" s="32">
        <v>15</v>
      </c>
      <c r="F33" s="32">
        <f t="shared" si="32"/>
        <v>28.50439051170307</v>
      </c>
      <c r="G33" s="32">
        <f t="shared" si="37"/>
        <v>27.809161474832266</v>
      </c>
      <c r="H33" s="32">
        <f t="shared" si="37"/>
        <v>27.1308892437388</v>
      </c>
      <c r="I33" s="32">
        <f t="shared" si="37"/>
        <v>26.469160237793954</v>
      </c>
      <c r="J33" s="32">
        <f t="shared" si="37"/>
        <v>25.82357096370142</v>
      </c>
      <c r="K33" s="5">
        <v>2046</v>
      </c>
      <c r="L33" s="32">
        <f t="shared" si="27"/>
        <v>260</v>
      </c>
      <c r="M33" s="32">
        <f t="shared" si="33"/>
        <v>368.87000731988576</v>
      </c>
      <c r="N33" s="32">
        <f t="shared" si="38"/>
        <v>349.86708031208366</v>
      </c>
      <c r="O33" s="32">
        <f t="shared" si="38"/>
        <v>331.3276393288621</v>
      </c>
      <c r="P33" s="32">
        <f t="shared" si="38"/>
        <v>313.24037983303623</v>
      </c>
      <c r="Q33" s="32">
        <f t="shared" si="38"/>
        <v>295.59427300784023</v>
      </c>
      <c r="R33" s="5">
        <v>2046</v>
      </c>
      <c r="S33" s="34">
        <f t="shared" si="28"/>
        <v>275</v>
      </c>
      <c r="T33" s="34">
        <f t="shared" si="34"/>
        <v>265</v>
      </c>
      <c r="U33" s="34">
        <f t="shared" si="34"/>
        <v>255</v>
      </c>
      <c r="V33" s="34">
        <f t="shared" si="34"/>
        <v>245</v>
      </c>
      <c r="W33" s="34">
        <f t="shared" si="34"/>
        <v>235</v>
      </c>
      <c r="X33" s="5">
        <v>2046</v>
      </c>
      <c r="Y33" s="34">
        <f t="shared" si="29"/>
        <v>383.87000731988576</v>
      </c>
      <c r="Z33" s="34">
        <f t="shared" si="35"/>
        <v>364.86708031208366</v>
      </c>
      <c r="AA33" s="34">
        <f t="shared" si="35"/>
        <v>346.3276393288621</v>
      </c>
      <c r="AB33" s="34">
        <f t="shared" si="35"/>
        <v>328.24037983303623</v>
      </c>
      <c r="AC33" s="34">
        <f t="shared" si="35"/>
        <v>310.59427300784023</v>
      </c>
      <c r="AD33" s="5">
        <v>2046</v>
      </c>
      <c r="AE33" s="34">
        <f t="shared" si="26"/>
        <v>397.37439783158885</v>
      </c>
      <c r="AF33" s="34">
        <f t="shared" si="36"/>
        <v>377.6762417869159</v>
      </c>
      <c r="AG33" s="34">
        <f t="shared" si="36"/>
        <v>358.4585285726009</v>
      </c>
      <c r="AH33" s="34">
        <f t="shared" si="36"/>
        <v>339.7095400708302</v>
      </c>
      <c r="AI33" s="34">
        <f t="shared" si="36"/>
        <v>321.41784397154163</v>
      </c>
      <c r="AL33" s="5">
        <v>2046</v>
      </c>
      <c r="AM33" s="38">
        <f t="shared" si="0"/>
        <v>192.27195846390862</v>
      </c>
      <c r="AN33" s="38">
        <f t="shared" si="1"/>
        <v>182.7538145019812</v>
      </c>
      <c r="AO33" s="38">
        <f t="shared" si="2"/>
        <v>173.4678203927837</v>
      </c>
      <c r="AP33" s="38">
        <f t="shared" si="3"/>
        <v>164.40831394478613</v>
      </c>
      <c r="AQ33" s="38">
        <f t="shared" si="4"/>
        <v>155.56977106869095</v>
      </c>
      <c r="AR33" s="38"/>
      <c r="AS33" s="38">
        <f t="shared" si="5"/>
        <v>199.0360076525259</v>
      </c>
      <c r="AT33" s="38">
        <f t="shared" si="6"/>
        <v>189.16963891150354</v>
      </c>
      <c r="AU33" s="38">
        <f t="shared" si="7"/>
        <v>179.54391331050616</v>
      </c>
      <c r="AV33" s="38">
        <f t="shared" si="8"/>
        <v>170.15296150465502</v>
      </c>
      <c r="AW33" s="38">
        <f t="shared" si="9"/>
        <v>160.99105730382465</v>
      </c>
      <c r="AX33" s="38"/>
      <c r="AY33" s="5">
        <v>2046</v>
      </c>
      <c r="AZ33" s="38">
        <f t="shared" si="10"/>
        <v>165.7955071955167</v>
      </c>
      <c r="BA33" s="38">
        <f t="shared" si="11"/>
        <v>157.58804148738577</v>
      </c>
      <c r="BB33" s="38">
        <f t="shared" si="12"/>
        <v>149.58075786969707</v>
      </c>
      <c r="BC33" s="38">
        <f t="shared" si="13"/>
        <v>141.76877385243978</v>
      </c>
      <c r="BD33" s="38">
        <f t="shared" si="14"/>
        <v>134.14732603072537</v>
      </c>
      <c r="BE33" s="38"/>
      <c r="BF33" s="38">
        <f t="shared" si="15"/>
        <v>171.62812561206405</v>
      </c>
      <c r="BG33" s="38">
        <f t="shared" si="16"/>
        <v>163.12038676826978</v>
      </c>
      <c r="BH33" s="38">
        <f t="shared" si="17"/>
        <v>154.82015374993395</v>
      </c>
      <c r="BI33" s="38">
        <f t="shared" si="18"/>
        <v>146.7223654393624</v>
      </c>
      <c r="BJ33" s="38">
        <f t="shared" si="19"/>
        <v>138.82208416075596</v>
      </c>
      <c r="BL33" s="38">
        <f t="shared" si="30"/>
        <v>150.40733296034392</v>
      </c>
      <c r="BM33" s="38">
        <f t="shared" si="39"/>
        <v>142.9616364610552</v>
      </c>
      <c r="BN33" s="38">
        <f t="shared" si="40"/>
        <v>135.6975423154077</v>
      </c>
      <c r="BO33" s="38">
        <f t="shared" si="41"/>
        <v>128.6106211977028</v>
      </c>
      <c r="BP33" s="38">
        <f t="shared" si="42"/>
        <v>121.6965518145761</v>
      </c>
      <c r="BR33" s="38">
        <f t="shared" si="31"/>
        <v>155.69860167472314</v>
      </c>
      <c r="BS33" s="38">
        <f t="shared" si="21"/>
        <v>147.98050164497263</v>
      </c>
      <c r="BT33" s="38">
        <f t="shared" si="22"/>
        <v>140.4506479574112</v>
      </c>
      <c r="BU33" s="38">
        <f t="shared" si="23"/>
        <v>133.10444923783908</v>
      </c>
      <c r="BV33" s="38">
        <f t="shared" si="24"/>
        <v>125.93742609679308</v>
      </c>
    </row>
    <row r="34" spans="2:74" ht="12.75">
      <c r="B34" s="5">
        <v>2047</v>
      </c>
      <c r="C34" s="70">
        <f t="shared" si="25"/>
        <v>144.3712211170465</v>
      </c>
      <c r="D34" s="32"/>
      <c r="E34" s="32">
        <v>15</v>
      </c>
      <c r="F34" s="32">
        <f t="shared" si="32"/>
        <v>29.217000274495643</v>
      </c>
      <c r="G34" s="32">
        <f t="shared" si="37"/>
        <v>28.50439051170307</v>
      </c>
      <c r="H34" s="32">
        <f t="shared" si="37"/>
        <v>27.809161474832266</v>
      </c>
      <c r="I34" s="32">
        <f t="shared" si="37"/>
        <v>27.1308892437388</v>
      </c>
      <c r="J34" s="32">
        <f t="shared" si="37"/>
        <v>26.469160237793954</v>
      </c>
      <c r="K34" s="5">
        <v>2047</v>
      </c>
      <c r="L34" s="32">
        <f t="shared" si="27"/>
        <v>270</v>
      </c>
      <c r="M34" s="32">
        <f t="shared" si="33"/>
        <v>388.34800750288287</v>
      </c>
      <c r="N34" s="32">
        <f t="shared" si="38"/>
        <v>368.87000731988576</v>
      </c>
      <c r="O34" s="32">
        <f t="shared" si="38"/>
        <v>349.86708031208366</v>
      </c>
      <c r="P34" s="32">
        <f t="shared" si="38"/>
        <v>331.3276393288621</v>
      </c>
      <c r="Q34" s="32">
        <f t="shared" si="38"/>
        <v>313.24037983303623</v>
      </c>
      <c r="R34" s="5">
        <v>2047</v>
      </c>
      <c r="S34" s="34">
        <f t="shared" si="28"/>
        <v>285</v>
      </c>
      <c r="T34" s="34">
        <f t="shared" si="34"/>
        <v>275</v>
      </c>
      <c r="U34" s="34">
        <f t="shared" si="34"/>
        <v>265</v>
      </c>
      <c r="V34" s="34">
        <f t="shared" si="34"/>
        <v>255</v>
      </c>
      <c r="W34" s="34">
        <f t="shared" si="34"/>
        <v>245</v>
      </c>
      <c r="X34" s="5">
        <v>2047</v>
      </c>
      <c r="Y34" s="34">
        <f t="shared" si="29"/>
        <v>403.34800750288287</v>
      </c>
      <c r="Z34" s="34">
        <f t="shared" si="35"/>
        <v>383.87000731988576</v>
      </c>
      <c r="AA34" s="34">
        <f t="shared" si="35"/>
        <v>364.86708031208366</v>
      </c>
      <c r="AB34" s="34">
        <f t="shared" si="35"/>
        <v>346.3276393288621</v>
      </c>
      <c r="AC34" s="34">
        <f t="shared" si="35"/>
        <v>328.24037983303623</v>
      </c>
      <c r="AD34" s="5">
        <v>2047</v>
      </c>
      <c r="AE34" s="34">
        <f t="shared" si="26"/>
        <v>417.5650077773785</v>
      </c>
      <c r="AF34" s="34">
        <f t="shared" si="36"/>
        <v>397.37439783158885</v>
      </c>
      <c r="AG34" s="34">
        <f t="shared" si="36"/>
        <v>377.6762417869159</v>
      </c>
      <c r="AH34" s="34">
        <f t="shared" si="36"/>
        <v>358.4585285726009</v>
      </c>
      <c r="AI34" s="34">
        <f t="shared" si="36"/>
        <v>339.7095400708302</v>
      </c>
      <c r="AL34" s="5">
        <v>2047</v>
      </c>
      <c r="AM34" s="38">
        <f t="shared" si="0"/>
        <v>197.10054246330165</v>
      </c>
      <c r="AN34" s="38">
        <f t="shared" si="1"/>
        <v>187.58239850137423</v>
      </c>
      <c r="AO34" s="38">
        <f t="shared" si="2"/>
        <v>178.29640439217673</v>
      </c>
      <c r="AP34" s="38">
        <f t="shared" si="3"/>
        <v>169.2368979441792</v>
      </c>
      <c r="AQ34" s="38">
        <f t="shared" si="4"/>
        <v>160.39835506808402</v>
      </c>
      <c r="AR34" s="38"/>
      <c r="AS34" s="38">
        <f t="shared" si="5"/>
        <v>204.04783962153536</v>
      </c>
      <c r="AT34" s="38">
        <f t="shared" si="6"/>
        <v>194.18147088051305</v>
      </c>
      <c r="AU34" s="38">
        <f t="shared" si="7"/>
        <v>184.5557452795156</v>
      </c>
      <c r="AV34" s="38">
        <f t="shared" si="8"/>
        <v>175.1647934736645</v>
      </c>
      <c r="AW34" s="38">
        <f t="shared" si="9"/>
        <v>166.00288927283415</v>
      </c>
      <c r="AX34" s="38"/>
      <c r="AY34" s="5">
        <v>2047</v>
      </c>
      <c r="AZ34" s="38">
        <f t="shared" si="10"/>
        <v>169.9591800452204</v>
      </c>
      <c r="BA34" s="38">
        <f t="shared" si="11"/>
        <v>161.75171433708948</v>
      </c>
      <c r="BB34" s="38">
        <f t="shared" si="12"/>
        <v>153.74443071940075</v>
      </c>
      <c r="BC34" s="38">
        <f t="shared" si="13"/>
        <v>145.9324467021435</v>
      </c>
      <c r="BD34" s="38">
        <f t="shared" si="14"/>
        <v>138.31099888042908</v>
      </c>
      <c r="BE34" s="38"/>
      <c r="BF34" s="38">
        <f t="shared" si="15"/>
        <v>175.94981261166163</v>
      </c>
      <c r="BG34" s="38">
        <f t="shared" si="16"/>
        <v>167.44207376786738</v>
      </c>
      <c r="BH34" s="38">
        <f t="shared" si="17"/>
        <v>159.14184074953153</v>
      </c>
      <c r="BI34" s="38">
        <f t="shared" si="18"/>
        <v>151.04405243895997</v>
      </c>
      <c r="BJ34" s="38">
        <f t="shared" si="19"/>
        <v>143.14377116035357</v>
      </c>
      <c r="BL34" s="38">
        <f t="shared" si="30"/>
        <v>154.18455792401448</v>
      </c>
      <c r="BM34" s="38">
        <f t="shared" si="39"/>
        <v>146.7388614247258</v>
      </c>
      <c r="BN34" s="38">
        <f t="shared" si="40"/>
        <v>139.47476727907826</v>
      </c>
      <c r="BO34" s="38">
        <f t="shared" si="41"/>
        <v>132.3878461613734</v>
      </c>
      <c r="BP34" s="38">
        <f t="shared" si="42"/>
        <v>125.47377677824667</v>
      </c>
      <c r="BR34" s="38">
        <f t="shared" si="31"/>
        <v>159.61917483435843</v>
      </c>
      <c r="BS34" s="38">
        <f t="shared" si="21"/>
        <v>151.90107480460796</v>
      </c>
      <c r="BT34" s="38">
        <f t="shared" si="22"/>
        <v>144.3712211170465</v>
      </c>
      <c r="BU34" s="38">
        <f t="shared" si="23"/>
        <v>137.02502239747437</v>
      </c>
      <c r="BV34" s="38">
        <f t="shared" si="24"/>
        <v>129.8579992564284</v>
      </c>
    </row>
    <row r="35" spans="2:74" ht="12.75">
      <c r="B35" s="5">
        <v>2048</v>
      </c>
      <c r="C35" s="70">
        <f t="shared" si="25"/>
        <v>148.1961705410809</v>
      </c>
      <c r="D35" s="32"/>
      <c r="E35" s="32">
        <v>15</v>
      </c>
      <c r="F35" s="32">
        <f t="shared" si="32"/>
        <v>29.947425281358033</v>
      </c>
      <c r="G35" s="32">
        <f t="shared" si="37"/>
        <v>29.217000274495643</v>
      </c>
      <c r="H35" s="32">
        <f t="shared" si="37"/>
        <v>28.50439051170307</v>
      </c>
      <c r="I35" s="32">
        <f t="shared" si="37"/>
        <v>27.809161474832266</v>
      </c>
      <c r="J35" s="32">
        <f t="shared" si="37"/>
        <v>27.1308892437388</v>
      </c>
      <c r="K35" s="5">
        <v>2048</v>
      </c>
      <c r="L35" s="32">
        <f t="shared" si="27"/>
        <v>280</v>
      </c>
      <c r="M35" s="32">
        <f t="shared" si="33"/>
        <v>408.31295769045494</v>
      </c>
      <c r="N35" s="32">
        <f t="shared" si="38"/>
        <v>388.34800750288287</v>
      </c>
      <c r="O35" s="32">
        <f t="shared" si="38"/>
        <v>368.87000731988576</v>
      </c>
      <c r="P35" s="32">
        <f t="shared" si="38"/>
        <v>349.86708031208366</v>
      </c>
      <c r="Q35" s="32">
        <f t="shared" si="38"/>
        <v>331.3276393288621</v>
      </c>
      <c r="R35" s="5">
        <v>2048</v>
      </c>
      <c r="S35" s="34">
        <f t="shared" si="28"/>
        <v>295</v>
      </c>
      <c r="T35" s="34">
        <f t="shared" si="34"/>
        <v>285</v>
      </c>
      <c r="U35" s="34">
        <f t="shared" si="34"/>
        <v>275</v>
      </c>
      <c r="V35" s="34">
        <f t="shared" si="34"/>
        <v>265</v>
      </c>
      <c r="W35" s="34">
        <f t="shared" si="34"/>
        <v>255</v>
      </c>
      <c r="X35" s="5">
        <v>2048</v>
      </c>
      <c r="Y35" s="34">
        <f t="shared" si="29"/>
        <v>423.31295769045494</v>
      </c>
      <c r="Z35" s="34">
        <f t="shared" si="35"/>
        <v>403.34800750288287</v>
      </c>
      <c r="AA35" s="34">
        <f t="shared" si="35"/>
        <v>383.87000731988576</v>
      </c>
      <c r="AB35" s="34">
        <f t="shared" si="35"/>
        <v>364.86708031208366</v>
      </c>
      <c r="AC35" s="34">
        <f t="shared" si="35"/>
        <v>346.3276393288621</v>
      </c>
      <c r="AD35" s="5">
        <v>2048</v>
      </c>
      <c r="AE35" s="34">
        <f t="shared" si="26"/>
        <v>438.260382971813</v>
      </c>
      <c r="AF35" s="34">
        <f t="shared" si="36"/>
        <v>417.5650077773785</v>
      </c>
      <c r="AG35" s="34">
        <f t="shared" si="36"/>
        <v>397.37439783158885</v>
      </c>
      <c r="AH35" s="34">
        <f t="shared" si="36"/>
        <v>377.6762417869159</v>
      </c>
      <c r="AI35" s="34">
        <f t="shared" si="36"/>
        <v>358.4585285726009</v>
      </c>
      <c r="AL35" s="5">
        <v>2048</v>
      </c>
      <c r="AM35" s="38">
        <f t="shared" si="0"/>
        <v>201.81135612124618</v>
      </c>
      <c r="AN35" s="38">
        <f t="shared" si="1"/>
        <v>192.29321215931876</v>
      </c>
      <c r="AO35" s="38">
        <f t="shared" si="2"/>
        <v>183.00721805012128</v>
      </c>
      <c r="AP35" s="38">
        <f t="shared" si="3"/>
        <v>173.94771160212372</v>
      </c>
      <c r="AQ35" s="38">
        <f t="shared" si="4"/>
        <v>165.10916872602854</v>
      </c>
      <c r="AR35" s="38"/>
      <c r="AS35" s="38">
        <f t="shared" si="5"/>
        <v>208.93743178642276</v>
      </c>
      <c r="AT35" s="38">
        <f t="shared" si="6"/>
        <v>199.07106304540042</v>
      </c>
      <c r="AU35" s="38">
        <f t="shared" si="7"/>
        <v>189.44533744440304</v>
      </c>
      <c r="AV35" s="38">
        <f t="shared" si="8"/>
        <v>180.05438563855188</v>
      </c>
      <c r="AW35" s="38">
        <f t="shared" si="9"/>
        <v>170.89248143772153</v>
      </c>
      <c r="AX35" s="38"/>
      <c r="AY35" s="5">
        <v>2048</v>
      </c>
      <c r="AZ35" s="38">
        <f t="shared" si="10"/>
        <v>174.02129989858983</v>
      </c>
      <c r="BA35" s="38">
        <f t="shared" si="11"/>
        <v>165.8138341904589</v>
      </c>
      <c r="BB35" s="38">
        <f t="shared" si="12"/>
        <v>157.8065505727702</v>
      </c>
      <c r="BC35" s="38">
        <f t="shared" si="13"/>
        <v>149.99456655551293</v>
      </c>
      <c r="BD35" s="38">
        <f t="shared" si="14"/>
        <v>142.37311873379852</v>
      </c>
      <c r="BE35" s="38"/>
      <c r="BF35" s="38">
        <f t="shared" si="15"/>
        <v>180.166092611269</v>
      </c>
      <c r="BG35" s="38">
        <f t="shared" si="16"/>
        <v>171.65835376747475</v>
      </c>
      <c r="BH35" s="38">
        <f t="shared" si="17"/>
        <v>163.3581207491389</v>
      </c>
      <c r="BI35" s="38">
        <f t="shared" si="18"/>
        <v>155.26033243856733</v>
      </c>
      <c r="BJ35" s="38">
        <f t="shared" si="19"/>
        <v>147.36005115996093</v>
      </c>
      <c r="BL35" s="38">
        <f t="shared" si="30"/>
        <v>157.8696554495467</v>
      </c>
      <c r="BM35" s="38">
        <f t="shared" si="39"/>
        <v>150.423958950258</v>
      </c>
      <c r="BN35" s="38">
        <f t="shared" si="40"/>
        <v>143.1598648046105</v>
      </c>
      <c r="BO35" s="38">
        <f t="shared" si="41"/>
        <v>136.07294368690563</v>
      </c>
      <c r="BP35" s="38">
        <f t="shared" si="42"/>
        <v>129.1588743037789</v>
      </c>
      <c r="BR35" s="38">
        <f t="shared" si="31"/>
        <v>163.44412425839283</v>
      </c>
      <c r="BS35" s="38">
        <f t="shared" si="21"/>
        <v>155.72602422864236</v>
      </c>
      <c r="BT35" s="38">
        <f t="shared" si="22"/>
        <v>148.1961705410809</v>
      </c>
      <c r="BU35" s="38">
        <f t="shared" si="23"/>
        <v>140.84997182150877</v>
      </c>
      <c r="BV35" s="38">
        <f t="shared" si="24"/>
        <v>133.6829486804628</v>
      </c>
    </row>
    <row r="36" spans="2:74" ht="12.75">
      <c r="B36" s="5">
        <v>2049</v>
      </c>
      <c r="C36" s="70">
        <f t="shared" si="25"/>
        <v>151.92782851574867</v>
      </c>
      <c r="D36" s="32"/>
      <c r="E36" s="32">
        <v>15</v>
      </c>
      <c r="F36" s="32">
        <f t="shared" si="32"/>
        <v>30.69611091339198</v>
      </c>
      <c r="G36" s="32">
        <f t="shared" si="37"/>
        <v>29.947425281358033</v>
      </c>
      <c r="H36" s="32">
        <f t="shared" si="37"/>
        <v>29.217000274495643</v>
      </c>
      <c r="I36" s="32">
        <f t="shared" si="37"/>
        <v>28.50439051170307</v>
      </c>
      <c r="J36" s="32">
        <f t="shared" si="37"/>
        <v>27.809161474832266</v>
      </c>
      <c r="K36" s="5">
        <v>2049</v>
      </c>
      <c r="L36" s="32">
        <f t="shared" si="27"/>
        <v>290</v>
      </c>
      <c r="M36" s="32">
        <f t="shared" si="33"/>
        <v>428.7770316327163</v>
      </c>
      <c r="N36" s="32">
        <f t="shared" si="38"/>
        <v>408.31295769045494</v>
      </c>
      <c r="O36" s="32">
        <f t="shared" si="38"/>
        <v>388.34800750288287</v>
      </c>
      <c r="P36" s="32">
        <f t="shared" si="38"/>
        <v>368.87000731988576</v>
      </c>
      <c r="Q36" s="32">
        <f t="shared" si="38"/>
        <v>349.86708031208366</v>
      </c>
      <c r="R36" s="5">
        <v>2049</v>
      </c>
      <c r="S36" s="34">
        <f t="shared" si="28"/>
        <v>305</v>
      </c>
      <c r="T36" s="34">
        <f t="shared" si="34"/>
        <v>295</v>
      </c>
      <c r="U36" s="34">
        <f t="shared" si="34"/>
        <v>285</v>
      </c>
      <c r="V36" s="34">
        <f t="shared" si="34"/>
        <v>275</v>
      </c>
      <c r="W36" s="34">
        <f t="shared" si="34"/>
        <v>265</v>
      </c>
      <c r="X36" s="5">
        <v>2049</v>
      </c>
      <c r="Y36" s="34">
        <f t="shared" si="29"/>
        <v>443.7770316327163</v>
      </c>
      <c r="Z36" s="34">
        <f t="shared" si="35"/>
        <v>423.31295769045494</v>
      </c>
      <c r="AA36" s="34">
        <f t="shared" si="35"/>
        <v>403.34800750288287</v>
      </c>
      <c r="AB36" s="34">
        <f t="shared" si="35"/>
        <v>383.87000731988576</v>
      </c>
      <c r="AC36" s="34">
        <f t="shared" si="35"/>
        <v>364.86708031208366</v>
      </c>
      <c r="AD36" s="5">
        <v>2049</v>
      </c>
      <c r="AE36" s="34">
        <f t="shared" si="26"/>
        <v>459.47314254610825</v>
      </c>
      <c r="AF36" s="34">
        <f t="shared" si="36"/>
        <v>438.260382971813</v>
      </c>
      <c r="AG36" s="34">
        <f t="shared" si="36"/>
        <v>417.5650077773785</v>
      </c>
      <c r="AH36" s="34">
        <f t="shared" si="36"/>
        <v>397.37439783158885</v>
      </c>
      <c r="AI36" s="34">
        <f t="shared" si="36"/>
        <v>377.6762417869159</v>
      </c>
      <c r="AL36" s="5">
        <v>2049</v>
      </c>
      <c r="AM36" s="38">
        <f t="shared" si="0"/>
        <v>206.40727188509436</v>
      </c>
      <c r="AN36" s="38">
        <f t="shared" si="1"/>
        <v>196.88912792316694</v>
      </c>
      <c r="AO36" s="38">
        <f t="shared" si="2"/>
        <v>187.60313381396944</v>
      </c>
      <c r="AP36" s="38">
        <f t="shared" si="3"/>
        <v>178.5436273659719</v>
      </c>
      <c r="AQ36" s="38">
        <f t="shared" si="4"/>
        <v>169.70508448987673</v>
      </c>
      <c r="AR36" s="38"/>
      <c r="AS36" s="38">
        <f t="shared" si="5"/>
        <v>213.70776560582493</v>
      </c>
      <c r="AT36" s="38">
        <f t="shared" si="6"/>
        <v>203.84139686480262</v>
      </c>
      <c r="AU36" s="38">
        <f t="shared" si="7"/>
        <v>194.2156712638052</v>
      </c>
      <c r="AV36" s="38">
        <f t="shared" si="8"/>
        <v>184.8247194579541</v>
      </c>
      <c r="AW36" s="38">
        <f t="shared" si="9"/>
        <v>175.66281525712373</v>
      </c>
      <c r="AX36" s="38"/>
      <c r="AY36" s="5">
        <v>2049</v>
      </c>
      <c r="AZ36" s="38">
        <f t="shared" si="10"/>
        <v>177.98434365797468</v>
      </c>
      <c r="BA36" s="38">
        <f t="shared" si="11"/>
        <v>169.77687794984377</v>
      </c>
      <c r="BB36" s="38">
        <f t="shared" si="12"/>
        <v>161.76959433215504</v>
      </c>
      <c r="BC36" s="38">
        <f t="shared" si="13"/>
        <v>153.95761031489778</v>
      </c>
      <c r="BD36" s="38">
        <f t="shared" si="14"/>
        <v>146.33616249318337</v>
      </c>
      <c r="BE36" s="38"/>
      <c r="BF36" s="38">
        <f t="shared" si="15"/>
        <v>184.27953651332498</v>
      </c>
      <c r="BG36" s="38">
        <f t="shared" si="16"/>
        <v>175.77179766953074</v>
      </c>
      <c r="BH36" s="38">
        <f t="shared" si="17"/>
        <v>167.4715646511949</v>
      </c>
      <c r="BI36" s="38">
        <f t="shared" si="18"/>
        <v>159.37377634062335</v>
      </c>
      <c r="BJ36" s="38">
        <f t="shared" si="19"/>
        <v>151.47349506201692</v>
      </c>
      <c r="BL36" s="38">
        <f t="shared" si="30"/>
        <v>161.46487254762698</v>
      </c>
      <c r="BM36" s="38">
        <f t="shared" si="39"/>
        <v>154.0191760483383</v>
      </c>
      <c r="BN36" s="38">
        <f t="shared" si="40"/>
        <v>146.75508190269076</v>
      </c>
      <c r="BO36" s="38">
        <f t="shared" si="41"/>
        <v>139.66816078498587</v>
      </c>
      <c r="BP36" s="38">
        <f t="shared" si="42"/>
        <v>132.75409140185917</v>
      </c>
      <c r="BR36" s="38">
        <f t="shared" si="31"/>
        <v>167.17578223306057</v>
      </c>
      <c r="BS36" s="38">
        <f t="shared" si="21"/>
        <v>159.4576822033101</v>
      </c>
      <c r="BT36" s="38">
        <f t="shared" si="22"/>
        <v>151.92782851574867</v>
      </c>
      <c r="BU36" s="38">
        <f t="shared" si="23"/>
        <v>144.58162979617654</v>
      </c>
      <c r="BV36" s="38">
        <f t="shared" si="24"/>
        <v>137.41460665513054</v>
      </c>
    </row>
    <row r="37" spans="2:74" ht="12.75">
      <c r="B37" s="5">
        <v>2050</v>
      </c>
      <c r="C37" s="70">
        <f t="shared" si="25"/>
        <v>155.56847044225378</v>
      </c>
      <c r="D37" s="32"/>
      <c r="E37" s="32">
        <v>15</v>
      </c>
      <c r="F37" s="32">
        <f t="shared" si="32"/>
        <v>31.463513686226776</v>
      </c>
      <c r="G37" s="32">
        <f t="shared" si="37"/>
        <v>30.69611091339198</v>
      </c>
      <c r="H37" s="32">
        <f t="shared" si="37"/>
        <v>29.947425281358033</v>
      </c>
      <c r="I37" s="32">
        <f t="shared" si="37"/>
        <v>29.217000274495643</v>
      </c>
      <c r="J37" s="32">
        <f t="shared" si="37"/>
        <v>28.50439051170307</v>
      </c>
      <c r="K37" s="5">
        <v>2050</v>
      </c>
      <c r="L37" s="32">
        <f t="shared" si="27"/>
        <v>300</v>
      </c>
      <c r="M37" s="32">
        <f t="shared" si="33"/>
        <v>449.75270742353416</v>
      </c>
      <c r="N37" s="32">
        <f t="shared" si="38"/>
        <v>428.7770316327163</v>
      </c>
      <c r="O37" s="32">
        <f t="shared" si="38"/>
        <v>408.31295769045494</v>
      </c>
      <c r="P37" s="32">
        <f t="shared" si="38"/>
        <v>388.34800750288287</v>
      </c>
      <c r="Q37" s="32">
        <f t="shared" si="38"/>
        <v>368.87000731988576</v>
      </c>
      <c r="R37" s="5">
        <v>2050</v>
      </c>
      <c r="S37" s="34">
        <f t="shared" si="28"/>
        <v>315</v>
      </c>
      <c r="T37" s="34">
        <f t="shared" si="34"/>
        <v>305</v>
      </c>
      <c r="U37" s="34">
        <f t="shared" si="34"/>
        <v>295</v>
      </c>
      <c r="V37" s="34">
        <f t="shared" si="34"/>
        <v>285</v>
      </c>
      <c r="W37" s="34">
        <f t="shared" si="34"/>
        <v>275</v>
      </c>
      <c r="X37" s="5">
        <v>2050</v>
      </c>
      <c r="Y37" s="34">
        <f t="shared" si="29"/>
        <v>464.75270742353416</v>
      </c>
      <c r="Z37" s="34">
        <f t="shared" si="35"/>
        <v>443.7770316327163</v>
      </c>
      <c r="AA37" s="34">
        <f t="shared" si="35"/>
        <v>423.31295769045494</v>
      </c>
      <c r="AB37" s="34">
        <f t="shared" si="35"/>
        <v>403.34800750288287</v>
      </c>
      <c r="AC37" s="34">
        <f t="shared" si="35"/>
        <v>383.87000731988576</v>
      </c>
      <c r="AD37" s="5">
        <v>2050</v>
      </c>
      <c r="AE37" s="34">
        <f t="shared" si="26"/>
        <v>481.2162211097609</v>
      </c>
      <c r="AF37" s="34">
        <f t="shared" si="36"/>
        <v>459.47314254610825</v>
      </c>
      <c r="AG37" s="34">
        <f t="shared" si="36"/>
        <v>438.260382971813</v>
      </c>
      <c r="AH37" s="34">
        <f t="shared" si="36"/>
        <v>417.5650077773785</v>
      </c>
      <c r="AI37" s="34">
        <f t="shared" si="36"/>
        <v>397.37439783158885</v>
      </c>
      <c r="AL37" s="5">
        <v>2050</v>
      </c>
      <c r="AM37" s="38">
        <f t="shared" si="0"/>
        <v>210.89109214250732</v>
      </c>
      <c r="AN37" s="38">
        <f t="shared" si="1"/>
        <v>201.3729481805799</v>
      </c>
      <c r="AO37" s="38">
        <f t="shared" si="2"/>
        <v>192.08695407138242</v>
      </c>
      <c r="AP37" s="38">
        <f t="shared" si="3"/>
        <v>183.02744762338486</v>
      </c>
      <c r="AQ37" s="38">
        <f t="shared" si="4"/>
        <v>174.1889047472897</v>
      </c>
      <c r="AR37" s="38"/>
      <c r="AS37" s="38">
        <f t="shared" si="5"/>
        <v>218.36174981987594</v>
      </c>
      <c r="AT37" s="38">
        <f t="shared" si="6"/>
        <v>208.49538107885363</v>
      </c>
      <c r="AU37" s="38">
        <f t="shared" si="7"/>
        <v>198.86965547785624</v>
      </c>
      <c r="AV37" s="38">
        <f t="shared" si="8"/>
        <v>189.4787036720051</v>
      </c>
      <c r="AW37" s="38">
        <f t="shared" si="9"/>
        <v>180.31679947117476</v>
      </c>
      <c r="AX37" s="38"/>
      <c r="AY37" s="5">
        <v>2050</v>
      </c>
      <c r="AZ37" s="38">
        <f t="shared" si="10"/>
        <v>181.8507278134721</v>
      </c>
      <c r="BA37" s="38">
        <f t="shared" si="11"/>
        <v>173.6432621053412</v>
      </c>
      <c r="BB37" s="38">
        <f t="shared" si="12"/>
        <v>165.6359784876525</v>
      </c>
      <c r="BC37" s="38">
        <f t="shared" si="13"/>
        <v>157.8239944703952</v>
      </c>
      <c r="BD37" s="38">
        <f t="shared" si="14"/>
        <v>150.2025466486808</v>
      </c>
      <c r="BE37" s="38"/>
      <c r="BF37" s="38">
        <f t="shared" si="15"/>
        <v>188.29265251533084</v>
      </c>
      <c r="BG37" s="38">
        <f t="shared" si="16"/>
        <v>179.7849136715366</v>
      </c>
      <c r="BH37" s="38">
        <f t="shared" si="17"/>
        <v>171.48468065320077</v>
      </c>
      <c r="BI37" s="38">
        <f t="shared" si="18"/>
        <v>163.3868923426292</v>
      </c>
      <c r="BJ37" s="38">
        <f t="shared" si="19"/>
        <v>155.4866110640228</v>
      </c>
      <c r="BL37" s="38">
        <f t="shared" si="30"/>
        <v>164.97240142380284</v>
      </c>
      <c r="BM37" s="38">
        <f t="shared" si="39"/>
        <v>157.52670492451415</v>
      </c>
      <c r="BN37" s="38">
        <f t="shared" si="40"/>
        <v>150.26261077886664</v>
      </c>
      <c r="BO37" s="38">
        <f t="shared" si="41"/>
        <v>143.17568966116175</v>
      </c>
      <c r="BP37" s="38">
        <f t="shared" si="42"/>
        <v>136.26162027803505</v>
      </c>
      <c r="BR37" s="38">
        <f t="shared" si="31"/>
        <v>170.81642415956568</v>
      </c>
      <c r="BS37" s="38">
        <f t="shared" si="21"/>
        <v>163.0983241298152</v>
      </c>
      <c r="BT37" s="38">
        <f t="shared" si="22"/>
        <v>155.56847044225378</v>
      </c>
      <c r="BU37" s="38">
        <f t="shared" si="23"/>
        <v>148.22227172268165</v>
      </c>
      <c r="BV37" s="38">
        <f t="shared" si="24"/>
        <v>141.05524858163568</v>
      </c>
    </row>
    <row r="38" spans="2:74" ht="12.75">
      <c r="B38" s="5">
        <v>2051</v>
      </c>
      <c r="C38" s="70">
        <f t="shared" si="25"/>
        <v>159.12031622420997</v>
      </c>
      <c r="D38" s="32"/>
      <c r="E38" s="32">
        <v>15</v>
      </c>
      <c r="F38" s="32">
        <f t="shared" si="32"/>
        <v>32.250101528382444</v>
      </c>
      <c r="G38" s="32">
        <f t="shared" si="37"/>
        <v>31.463513686226776</v>
      </c>
      <c r="H38" s="32">
        <f t="shared" si="37"/>
        <v>30.69611091339198</v>
      </c>
      <c r="I38" s="32">
        <f t="shared" si="37"/>
        <v>29.947425281358033</v>
      </c>
      <c r="J38" s="32">
        <f t="shared" si="37"/>
        <v>29.217000274495643</v>
      </c>
      <c r="K38" s="5">
        <v>2051</v>
      </c>
      <c r="L38" s="32">
        <f t="shared" si="27"/>
        <v>310</v>
      </c>
      <c r="M38" s="32">
        <f t="shared" si="33"/>
        <v>471.25277510912247</v>
      </c>
      <c r="N38" s="32">
        <f t="shared" si="38"/>
        <v>449.75270742353416</v>
      </c>
      <c r="O38" s="32">
        <f t="shared" si="38"/>
        <v>428.7770316327163</v>
      </c>
      <c r="P38" s="32">
        <f t="shared" si="38"/>
        <v>408.31295769045494</v>
      </c>
      <c r="Q38" s="32">
        <f t="shared" si="38"/>
        <v>388.34800750288287</v>
      </c>
      <c r="R38" s="5">
        <v>2051</v>
      </c>
      <c r="S38" s="34">
        <f t="shared" si="28"/>
        <v>325</v>
      </c>
      <c r="T38" s="34">
        <f t="shared" si="34"/>
        <v>315</v>
      </c>
      <c r="U38" s="34">
        <f t="shared" si="34"/>
        <v>305</v>
      </c>
      <c r="V38" s="34">
        <f t="shared" si="34"/>
        <v>295</v>
      </c>
      <c r="W38" s="34">
        <f t="shared" si="34"/>
        <v>285</v>
      </c>
      <c r="X38" s="5">
        <v>2051</v>
      </c>
      <c r="Y38" s="34">
        <f t="shared" si="29"/>
        <v>486.25277510912247</v>
      </c>
      <c r="Z38" s="34">
        <f t="shared" si="35"/>
        <v>464.75270742353416</v>
      </c>
      <c r="AA38" s="34">
        <f t="shared" si="35"/>
        <v>443.7770316327163</v>
      </c>
      <c r="AB38" s="34">
        <f t="shared" si="35"/>
        <v>423.31295769045494</v>
      </c>
      <c r="AC38" s="34">
        <f t="shared" si="35"/>
        <v>403.34800750288287</v>
      </c>
      <c r="AD38" s="5">
        <v>2051</v>
      </c>
      <c r="AE38" s="34">
        <f t="shared" si="26"/>
        <v>503.5028766375049</v>
      </c>
      <c r="AF38" s="34">
        <f t="shared" si="36"/>
        <v>481.2162211097609</v>
      </c>
      <c r="AG38" s="34">
        <f t="shared" si="36"/>
        <v>459.47314254610825</v>
      </c>
      <c r="AH38" s="34">
        <f t="shared" si="36"/>
        <v>438.260382971813</v>
      </c>
      <c r="AI38" s="34">
        <f t="shared" si="36"/>
        <v>417.5650077773785</v>
      </c>
      <c r="AL38" s="5">
        <v>2051</v>
      </c>
      <c r="AM38" s="38">
        <f aca="true" t="shared" si="43" ref="AM38:AM62">Y38*(1+$AK$5)^($AL$3-$AL38)</f>
        <v>215.26555093022728</v>
      </c>
      <c r="AN38" s="38">
        <f aca="true" t="shared" si="44" ref="AN38:AN62">Z38*(1+$AK$5)^($AL$3-$AL38)</f>
        <v>205.74740696829986</v>
      </c>
      <c r="AO38" s="38">
        <f aca="true" t="shared" si="45" ref="AO38:AO62">AA38*(1+$AK$5)^($AL$3-$AL38)</f>
        <v>196.46141285910235</v>
      </c>
      <c r="AP38" s="38">
        <f aca="true" t="shared" si="46" ref="AP38:AP62">AB38*(1+$AK$5)^($AL$3-$AL38)</f>
        <v>187.40190641110482</v>
      </c>
      <c r="AQ38" s="38">
        <f aca="true" t="shared" si="47" ref="AQ38:AQ62">AC38*(1+$AK$5)^($AL$3-$AL38)</f>
        <v>178.56336353500964</v>
      </c>
      <c r="AR38" s="38"/>
      <c r="AS38" s="38">
        <f aca="true" t="shared" si="48" ref="AS38:AS62">AE38*(1+$AK$5)^($AL$3-$AL38)</f>
        <v>222.90222222382815</v>
      </c>
      <c r="AT38" s="38">
        <f aca="true" t="shared" si="49" ref="AT38:AT62">AF38*(1+$AK$5)^($AL$3-$AL38)</f>
        <v>213.03585348280583</v>
      </c>
      <c r="AU38" s="38">
        <f aca="true" t="shared" si="50" ref="AU38:AU62">AG38*(1+$AK$5)^($AL$3-$AL38)</f>
        <v>203.41012788180845</v>
      </c>
      <c r="AV38" s="38">
        <f aca="true" t="shared" si="51" ref="AV38:AV62">AH38*(1+$AK$5)^($AL$3-$AL38)</f>
        <v>194.01917607595735</v>
      </c>
      <c r="AW38" s="38">
        <f aca="true" t="shared" si="52" ref="AW38:AW62">AI38*(1+$AK$5)^($AL$3-$AL38)</f>
        <v>184.85727187512697</v>
      </c>
      <c r="AX38" s="38"/>
      <c r="AY38" s="5">
        <v>2051</v>
      </c>
      <c r="AZ38" s="38">
        <f aca="true" t="shared" si="53" ref="AZ38:AZ62">Y38*(1+$AK$5)^($AY$3-$AY38)</f>
        <v>185.62280991639636</v>
      </c>
      <c r="BA38" s="38">
        <f aca="true" t="shared" si="54" ref="BA38:BA62">Z38*(1+$AK$5)^($AY$3-$AY38)</f>
        <v>177.41534420826545</v>
      </c>
      <c r="BB38" s="38">
        <f aca="true" t="shared" si="55" ref="BB38:BB62">AA38*(1+$AK$5)^($AY$3-$AY38)</f>
        <v>169.40806059057675</v>
      </c>
      <c r="BC38" s="38">
        <f aca="true" t="shared" si="56" ref="BC38:BC62">AB38*(1+$AK$5)^($AY$3-$AY38)</f>
        <v>161.59607657331946</v>
      </c>
      <c r="BD38" s="38">
        <f aca="true" t="shared" si="57" ref="BD38:BD62">AC38*(1+$AK$5)^($AY$3-$AY38)</f>
        <v>153.97462875160505</v>
      </c>
      <c r="BE38" s="38"/>
      <c r="BF38" s="38">
        <f aca="true" t="shared" si="58" ref="BF38:BF62">AE38*(1+$AK$5)^($AY$3-$AY38)</f>
        <v>192.20788763923895</v>
      </c>
      <c r="BG38" s="38">
        <f aca="true" t="shared" si="59" ref="BG38:BG62">AF38*(1+$AK$5)^($AY$3-$AY38)</f>
        <v>183.7001487954447</v>
      </c>
      <c r="BH38" s="38">
        <f aca="true" t="shared" si="60" ref="BH38:BH62">AG38*(1+$AK$5)^($AY$3-$AY38)</f>
        <v>175.39991577710887</v>
      </c>
      <c r="BI38" s="38">
        <f aca="true" t="shared" si="61" ref="BI38:BI62">AH38*(1+$AK$5)^($AY$3-$AY38)</f>
        <v>167.3021274665373</v>
      </c>
      <c r="BJ38" s="38">
        <f aca="true" t="shared" si="62" ref="BJ38:BJ62">AI38*(1+$AK$5)^($AY$3-$AY38)</f>
        <v>159.40184618793091</v>
      </c>
      <c r="BL38" s="38">
        <f t="shared" si="30"/>
        <v>168.3943808151939</v>
      </c>
      <c r="BM38" s="38">
        <f t="shared" si="39"/>
        <v>160.9486843159052</v>
      </c>
      <c r="BN38" s="38">
        <f t="shared" si="40"/>
        <v>153.6845901702577</v>
      </c>
      <c r="BO38" s="38">
        <f t="shared" si="41"/>
        <v>146.5976690525528</v>
      </c>
      <c r="BP38" s="38">
        <f t="shared" si="42"/>
        <v>139.6835996694261</v>
      </c>
      <c r="BR38" s="38">
        <f t="shared" si="31"/>
        <v>174.36826994152187</v>
      </c>
      <c r="BS38" s="38">
        <f t="shared" si="21"/>
        <v>166.6501699117714</v>
      </c>
      <c r="BT38" s="38">
        <f t="shared" si="22"/>
        <v>159.12031622420997</v>
      </c>
      <c r="BU38" s="38">
        <f t="shared" si="23"/>
        <v>151.77411750463784</v>
      </c>
      <c r="BV38" s="38">
        <f t="shared" si="24"/>
        <v>144.60709436359184</v>
      </c>
    </row>
    <row r="39" spans="2:74" ht="12.75">
      <c r="B39" s="5">
        <v>2052</v>
      </c>
      <c r="C39" s="70">
        <f t="shared" si="25"/>
        <v>162.58553162124042</v>
      </c>
      <c r="D39" s="32"/>
      <c r="E39" s="32">
        <v>15</v>
      </c>
      <c r="F39" s="32">
        <f t="shared" si="32"/>
        <v>33.056354066592</v>
      </c>
      <c r="G39" s="32">
        <f t="shared" si="37"/>
        <v>32.250101528382444</v>
      </c>
      <c r="H39" s="32">
        <f t="shared" si="37"/>
        <v>31.463513686226776</v>
      </c>
      <c r="I39" s="32">
        <f t="shared" si="37"/>
        <v>30.69611091339198</v>
      </c>
      <c r="J39" s="32">
        <f t="shared" si="37"/>
        <v>29.947425281358033</v>
      </c>
      <c r="K39" s="5">
        <v>2052</v>
      </c>
      <c r="L39" s="32">
        <f t="shared" si="27"/>
        <v>320</v>
      </c>
      <c r="M39" s="32">
        <f t="shared" si="33"/>
        <v>493.29034448685053</v>
      </c>
      <c r="N39" s="32">
        <f t="shared" si="38"/>
        <v>471.25277510912247</v>
      </c>
      <c r="O39" s="32">
        <f t="shared" si="38"/>
        <v>449.75270742353416</v>
      </c>
      <c r="P39" s="32">
        <f t="shared" si="38"/>
        <v>428.7770316327163</v>
      </c>
      <c r="Q39" s="32">
        <f t="shared" si="38"/>
        <v>408.31295769045494</v>
      </c>
      <c r="R39" s="5">
        <v>2052</v>
      </c>
      <c r="S39" s="34">
        <f t="shared" si="28"/>
        <v>335</v>
      </c>
      <c r="T39" s="34">
        <f t="shared" si="34"/>
        <v>325</v>
      </c>
      <c r="U39" s="34">
        <f t="shared" si="34"/>
        <v>315</v>
      </c>
      <c r="V39" s="34">
        <f t="shared" si="34"/>
        <v>305</v>
      </c>
      <c r="W39" s="34">
        <f t="shared" si="34"/>
        <v>295</v>
      </c>
      <c r="X39" s="5">
        <v>2052</v>
      </c>
      <c r="Y39" s="34">
        <f t="shared" si="29"/>
        <v>508.29034448685053</v>
      </c>
      <c r="Z39" s="34">
        <f t="shared" si="35"/>
        <v>486.25277510912247</v>
      </c>
      <c r="AA39" s="34">
        <f t="shared" si="35"/>
        <v>464.75270742353416</v>
      </c>
      <c r="AB39" s="34">
        <f t="shared" si="35"/>
        <v>443.7770316327163</v>
      </c>
      <c r="AC39" s="34">
        <f t="shared" si="35"/>
        <v>423.31295769045494</v>
      </c>
      <c r="AD39" s="5">
        <v>2052</v>
      </c>
      <c r="AE39" s="34">
        <f aca="true" t="shared" si="63" ref="AE39:AE62">F39+M39</f>
        <v>526.3466985534425</v>
      </c>
      <c r="AF39" s="34">
        <f t="shared" si="36"/>
        <v>503.5028766375049</v>
      </c>
      <c r="AG39" s="34">
        <f t="shared" si="36"/>
        <v>481.2162211097609</v>
      </c>
      <c r="AH39" s="34">
        <f t="shared" si="36"/>
        <v>459.47314254610825</v>
      </c>
      <c r="AI39" s="34">
        <f t="shared" si="36"/>
        <v>438.260382971813</v>
      </c>
      <c r="AL39" s="5">
        <v>2052</v>
      </c>
      <c r="AM39" s="38">
        <f t="shared" si="43"/>
        <v>219.53331560117357</v>
      </c>
      <c r="AN39" s="38">
        <f t="shared" si="44"/>
        <v>210.01517163924612</v>
      </c>
      <c r="AO39" s="38">
        <f t="shared" si="45"/>
        <v>200.72917753004864</v>
      </c>
      <c r="AP39" s="38">
        <f t="shared" si="46"/>
        <v>191.6696710820511</v>
      </c>
      <c r="AQ39" s="38">
        <f t="shared" si="47"/>
        <v>182.83112820595593</v>
      </c>
      <c r="AR39" s="38"/>
      <c r="AS39" s="38">
        <f t="shared" si="48"/>
        <v>227.33195139841564</v>
      </c>
      <c r="AT39" s="38">
        <f t="shared" si="49"/>
        <v>217.46558265739333</v>
      </c>
      <c r="AU39" s="38">
        <f t="shared" si="50"/>
        <v>207.83985705639594</v>
      </c>
      <c r="AV39" s="38">
        <f t="shared" si="51"/>
        <v>198.44890525054484</v>
      </c>
      <c r="AW39" s="38">
        <f t="shared" si="52"/>
        <v>189.2870010497145</v>
      </c>
      <c r="AX39" s="38"/>
      <c r="AY39" s="5">
        <v>2052</v>
      </c>
      <c r="AZ39" s="38">
        <f t="shared" si="53"/>
        <v>189.30289001681032</v>
      </c>
      <c r="BA39" s="38">
        <f t="shared" si="54"/>
        <v>181.09542430867938</v>
      </c>
      <c r="BB39" s="38">
        <f t="shared" si="55"/>
        <v>173.0881406909907</v>
      </c>
      <c r="BC39" s="38">
        <f t="shared" si="56"/>
        <v>165.27615667373342</v>
      </c>
      <c r="BD39" s="38">
        <f t="shared" si="57"/>
        <v>157.654708852019</v>
      </c>
      <c r="BE39" s="38"/>
      <c r="BF39" s="38">
        <f t="shared" si="58"/>
        <v>196.02762922353958</v>
      </c>
      <c r="BG39" s="38">
        <f t="shared" si="59"/>
        <v>187.51989037974533</v>
      </c>
      <c r="BH39" s="38">
        <f t="shared" si="60"/>
        <v>179.2196573614095</v>
      </c>
      <c r="BI39" s="38">
        <f t="shared" si="61"/>
        <v>171.12186905083794</v>
      </c>
      <c r="BJ39" s="38">
        <f t="shared" si="62"/>
        <v>163.22158777223154</v>
      </c>
      <c r="BL39" s="38">
        <f t="shared" si="30"/>
        <v>171.73289729459984</v>
      </c>
      <c r="BM39" s="38">
        <f t="shared" si="39"/>
        <v>164.28720079531112</v>
      </c>
      <c r="BN39" s="38">
        <f t="shared" si="40"/>
        <v>157.02310664966365</v>
      </c>
      <c r="BO39" s="38">
        <f t="shared" si="41"/>
        <v>149.93618553195873</v>
      </c>
      <c r="BP39" s="38">
        <f t="shared" si="42"/>
        <v>143.02211614883203</v>
      </c>
      <c r="BR39" s="38">
        <f t="shared" si="31"/>
        <v>177.8334853385523</v>
      </c>
      <c r="BS39" s="38">
        <f t="shared" si="21"/>
        <v>170.11538530880182</v>
      </c>
      <c r="BT39" s="38">
        <f t="shared" si="22"/>
        <v>162.58553162124042</v>
      </c>
      <c r="BU39" s="38">
        <f t="shared" si="23"/>
        <v>155.23933290166826</v>
      </c>
      <c r="BV39" s="38">
        <f t="shared" si="24"/>
        <v>148.0723097606223</v>
      </c>
    </row>
    <row r="40" spans="2:74" ht="12.75">
      <c r="B40" s="5">
        <v>2053</v>
      </c>
      <c r="C40" s="70">
        <f t="shared" si="25"/>
        <v>165.96622956956276</v>
      </c>
      <c r="D40" s="32"/>
      <c r="E40" s="32">
        <v>15</v>
      </c>
      <c r="F40" s="32">
        <f t="shared" si="32"/>
        <v>33.882762918256795</v>
      </c>
      <c r="G40" s="32">
        <f t="shared" si="37"/>
        <v>33.056354066592</v>
      </c>
      <c r="H40" s="32">
        <f t="shared" si="37"/>
        <v>32.250101528382444</v>
      </c>
      <c r="I40" s="32">
        <f t="shared" si="37"/>
        <v>31.463513686226776</v>
      </c>
      <c r="J40" s="32">
        <f t="shared" si="37"/>
        <v>30.69611091339198</v>
      </c>
      <c r="K40" s="5">
        <v>2053</v>
      </c>
      <c r="L40" s="32">
        <f t="shared" si="27"/>
        <v>330</v>
      </c>
      <c r="M40" s="32">
        <f t="shared" si="33"/>
        <v>515.8788530990217</v>
      </c>
      <c r="N40" s="32">
        <f t="shared" si="38"/>
        <v>493.29034448685053</v>
      </c>
      <c r="O40" s="32">
        <f t="shared" si="38"/>
        <v>471.25277510912247</v>
      </c>
      <c r="P40" s="32">
        <f t="shared" si="38"/>
        <v>449.75270742353416</v>
      </c>
      <c r="Q40" s="32">
        <f t="shared" si="38"/>
        <v>428.7770316327163</v>
      </c>
      <c r="R40" s="5">
        <v>2053</v>
      </c>
      <c r="S40" s="34">
        <f t="shared" si="28"/>
        <v>345</v>
      </c>
      <c r="T40" s="34">
        <f t="shared" si="34"/>
        <v>335</v>
      </c>
      <c r="U40" s="34">
        <f t="shared" si="34"/>
        <v>325</v>
      </c>
      <c r="V40" s="34">
        <f t="shared" si="34"/>
        <v>315</v>
      </c>
      <c r="W40" s="34">
        <f t="shared" si="34"/>
        <v>305</v>
      </c>
      <c r="X40" s="5">
        <v>2053</v>
      </c>
      <c r="Y40" s="34">
        <f aca="true" t="shared" si="64" ref="Y40:Y62">E40+M40</f>
        <v>530.8788530990217</v>
      </c>
      <c r="Z40" s="34">
        <f t="shared" si="35"/>
        <v>508.29034448685053</v>
      </c>
      <c r="AA40" s="34">
        <f t="shared" si="35"/>
        <v>486.25277510912247</v>
      </c>
      <c r="AB40" s="34">
        <f t="shared" si="35"/>
        <v>464.75270742353416</v>
      </c>
      <c r="AC40" s="34">
        <f t="shared" si="35"/>
        <v>443.7770316327163</v>
      </c>
      <c r="AD40" s="5">
        <v>2053</v>
      </c>
      <c r="AE40" s="34">
        <f t="shared" si="63"/>
        <v>549.7616160172786</v>
      </c>
      <c r="AF40" s="34">
        <f t="shared" si="36"/>
        <v>526.3466985534425</v>
      </c>
      <c r="AG40" s="34">
        <f t="shared" si="36"/>
        <v>503.5028766375049</v>
      </c>
      <c r="AH40" s="34">
        <f t="shared" si="36"/>
        <v>481.2162211097609</v>
      </c>
      <c r="AI40" s="34">
        <f t="shared" si="36"/>
        <v>459.47314254610825</v>
      </c>
      <c r="AL40" s="5">
        <v>2053</v>
      </c>
      <c r="AM40" s="38">
        <f t="shared" si="43"/>
        <v>223.69698845087726</v>
      </c>
      <c r="AN40" s="38">
        <f t="shared" si="44"/>
        <v>214.17884448894984</v>
      </c>
      <c r="AO40" s="38">
        <f t="shared" si="45"/>
        <v>204.89285037975233</v>
      </c>
      <c r="AP40" s="38">
        <f t="shared" si="46"/>
        <v>195.8333439317548</v>
      </c>
      <c r="AQ40" s="38">
        <f t="shared" si="47"/>
        <v>186.99480105565962</v>
      </c>
      <c r="AR40" s="38"/>
      <c r="AS40" s="38">
        <f t="shared" si="48"/>
        <v>231.65363839801327</v>
      </c>
      <c r="AT40" s="38">
        <f t="shared" si="49"/>
        <v>221.7872696569909</v>
      </c>
      <c r="AU40" s="38">
        <f t="shared" si="50"/>
        <v>212.16154405599352</v>
      </c>
      <c r="AV40" s="38">
        <f t="shared" si="51"/>
        <v>202.77059225014239</v>
      </c>
      <c r="AW40" s="38">
        <f t="shared" si="52"/>
        <v>193.60868804931204</v>
      </c>
      <c r="AX40" s="38"/>
      <c r="AY40" s="5">
        <v>2053</v>
      </c>
      <c r="AZ40" s="38">
        <f t="shared" si="53"/>
        <v>192.89321206599465</v>
      </c>
      <c r="BA40" s="38">
        <f t="shared" si="54"/>
        <v>184.68574635786374</v>
      </c>
      <c r="BB40" s="38">
        <f t="shared" si="55"/>
        <v>176.678462740175</v>
      </c>
      <c r="BC40" s="38">
        <f t="shared" si="56"/>
        <v>168.86647872291775</v>
      </c>
      <c r="BD40" s="38">
        <f t="shared" si="57"/>
        <v>161.24503090120334</v>
      </c>
      <c r="BE40" s="38"/>
      <c r="BF40" s="38">
        <f t="shared" si="58"/>
        <v>199.75420637895482</v>
      </c>
      <c r="BG40" s="38">
        <f t="shared" si="59"/>
        <v>191.24646753516055</v>
      </c>
      <c r="BH40" s="38">
        <f t="shared" si="60"/>
        <v>182.94623451682472</v>
      </c>
      <c r="BI40" s="38">
        <f t="shared" si="61"/>
        <v>174.84844620625316</v>
      </c>
      <c r="BJ40" s="38">
        <f t="shared" si="62"/>
        <v>166.94816492764676</v>
      </c>
      <c r="BL40" s="38">
        <f t="shared" si="30"/>
        <v>174.98998654280072</v>
      </c>
      <c r="BM40" s="38">
        <f t="shared" si="39"/>
        <v>167.54429004351204</v>
      </c>
      <c r="BN40" s="38">
        <f t="shared" si="40"/>
        <v>160.2801958978645</v>
      </c>
      <c r="BO40" s="38">
        <f t="shared" si="41"/>
        <v>153.19327478015964</v>
      </c>
      <c r="BP40" s="38">
        <f t="shared" si="42"/>
        <v>146.2792053970329</v>
      </c>
      <c r="BR40" s="38">
        <f t="shared" si="31"/>
        <v>181.2141832868747</v>
      </c>
      <c r="BS40" s="38">
        <f t="shared" si="21"/>
        <v>173.49608325712418</v>
      </c>
      <c r="BT40" s="38">
        <f t="shared" si="22"/>
        <v>165.96622956956276</v>
      </c>
      <c r="BU40" s="38">
        <f t="shared" si="23"/>
        <v>158.62003084999063</v>
      </c>
      <c r="BV40" s="38">
        <f t="shared" si="24"/>
        <v>151.45300770894465</v>
      </c>
    </row>
    <row r="41" spans="2:74" ht="12.75">
      <c r="B41" s="5">
        <v>2054</v>
      </c>
      <c r="C41" s="70">
        <f t="shared" si="25"/>
        <v>169.26447147036507</v>
      </c>
      <c r="D41" s="32"/>
      <c r="E41" s="32">
        <v>15</v>
      </c>
      <c r="F41" s="32">
        <f aca="true" t="shared" si="65" ref="F41:F62">F40*(1+$D$5)</f>
        <v>34.72983199121321</v>
      </c>
      <c r="G41" s="32">
        <f t="shared" si="37"/>
        <v>33.882762918256795</v>
      </c>
      <c r="H41" s="32">
        <f t="shared" si="37"/>
        <v>33.056354066592</v>
      </c>
      <c r="I41" s="32">
        <f t="shared" si="37"/>
        <v>32.250101528382444</v>
      </c>
      <c r="J41" s="32">
        <f t="shared" si="37"/>
        <v>31.463513686226776</v>
      </c>
      <c r="K41" s="5">
        <v>2054</v>
      </c>
      <c r="L41" s="32">
        <f t="shared" si="27"/>
        <v>340</v>
      </c>
      <c r="M41" s="32">
        <f aca="true" t="shared" si="66" ref="M41:M62">M40+10*(1+$AK$5)^($B41-M$4)</f>
        <v>539.0320744264973</v>
      </c>
      <c r="N41" s="32">
        <f t="shared" si="38"/>
        <v>515.8788530990217</v>
      </c>
      <c r="O41" s="32">
        <f t="shared" si="38"/>
        <v>493.29034448685053</v>
      </c>
      <c r="P41" s="32">
        <f t="shared" si="38"/>
        <v>471.25277510912247</v>
      </c>
      <c r="Q41" s="32">
        <f t="shared" si="38"/>
        <v>449.75270742353416</v>
      </c>
      <c r="R41" s="5">
        <v>2054</v>
      </c>
      <c r="S41" s="34">
        <f t="shared" si="28"/>
        <v>355</v>
      </c>
      <c r="T41" s="34">
        <f t="shared" si="34"/>
        <v>345</v>
      </c>
      <c r="U41" s="34">
        <f t="shared" si="34"/>
        <v>335</v>
      </c>
      <c r="V41" s="34">
        <f t="shared" si="34"/>
        <v>325</v>
      </c>
      <c r="W41" s="34">
        <f t="shared" si="34"/>
        <v>315</v>
      </c>
      <c r="X41" s="5">
        <v>2054</v>
      </c>
      <c r="Y41" s="34">
        <f t="shared" si="64"/>
        <v>554.0320744264973</v>
      </c>
      <c r="Z41" s="34">
        <f t="shared" si="35"/>
        <v>530.8788530990217</v>
      </c>
      <c r="AA41" s="34">
        <f t="shared" si="35"/>
        <v>508.29034448685053</v>
      </c>
      <c r="AB41" s="34">
        <f t="shared" si="35"/>
        <v>486.25277510912247</v>
      </c>
      <c r="AC41" s="34">
        <f t="shared" si="35"/>
        <v>464.75270742353416</v>
      </c>
      <c r="AD41" s="5">
        <v>2054</v>
      </c>
      <c r="AE41" s="34">
        <f t="shared" si="63"/>
        <v>573.7619064177105</v>
      </c>
      <c r="AF41" s="34">
        <f t="shared" si="36"/>
        <v>549.7616160172786</v>
      </c>
      <c r="AG41" s="34">
        <f t="shared" si="36"/>
        <v>526.3466985534425</v>
      </c>
      <c r="AH41" s="34">
        <f t="shared" si="36"/>
        <v>503.5028766375049</v>
      </c>
      <c r="AI41" s="34">
        <f t="shared" si="36"/>
        <v>481.2162211097609</v>
      </c>
      <c r="AL41" s="5">
        <v>2054</v>
      </c>
      <c r="AM41" s="38">
        <f t="shared" si="43"/>
        <v>227.7591083042467</v>
      </c>
      <c r="AN41" s="38">
        <f t="shared" si="44"/>
        <v>218.24096434231924</v>
      </c>
      <c r="AO41" s="38">
        <f t="shared" si="45"/>
        <v>208.95497023312177</v>
      </c>
      <c r="AP41" s="38">
        <f t="shared" si="46"/>
        <v>199.8954637851242</v>
      </c>
      <c r="AQ41" s="38">
        <f t="shared" si="47"/>
        <v>191.05692090902906</v>
      </c>
      <c r="AR41" s="38"/>
      <c r="AS41" s="38">
        <f t="shared" si="48"/>
        <v>235.8699183976206</v>
      </c>
      <c r="AT41" s="38">
        <f t="shared" si="49"/>
        <v>226.0035496565983</v>
      </c>
      <c r="AU41" s="38">
        <f t="shared" si="50"/>
        <v>216.37782405560085</v>
      </c>
      <c r="AV41" s="38">
        <f t="shared" si="51"/>
        <v>206.98687224974975</v>
      </c>
      <c r="AW41" s="38">
        <f t="shared" si="52"/>
        <v>197.8249680489194</v>
      </c>
      <c r="AX41" s="38"/>
      <c r="AY41" s="5">
        <v>2054</v>
      </c>
      <c r="AZ41" s="38">
        <f t="shared" si="53"/>
        <v>196.39596528471105</v>
      </c>
      <c r="BA41" s="38">
        <f t="shared" si="54"/>
        <v>188.18849957658014</v>
      </c>
      <c r="BB41" s="38">
        <f t="shared" si="55"/>
        <v>180.18121595889144</v>
      </c>
      <c r="BC41" s="38">
        <f t="shared" si="56"/>
        <v>172.36923194163415</v>
      </c>
      <c r="BD41" s="38">
        <f t="shared" si="57"/>
        <v>164.74778411991977</v>
      </c>
      <c r="BE41" s="38"/>
      <c r="BF41" s="38">
        <f t="shared" si="58"/>
        <v>203.38989140862822</v>
      </c>
      <c r="BG41" s="38">
        <f t="shared" si="59"/>
        <v>194.88215256483397</v>
      </c>
      <c r="BH41" s="38">
        <f t="shared" si="60"/>
        <v>186.5819195464981</v>
      </c>
      <c r="BI41" s="38">
        <f t="shared" si="61"/>
        <v>178.48413123592655</v>
      </c>
      <c r="BJ41" s="38">
        <f t="shared" si="62"/>
        <v>170.58384995732015</v>
      </c>
      <c r="BL41" s="38">
        <f t="shared" si="30"/>
        <v>178.16763458982598</v>
      </c>
      <c r="BM41" s="38">
        <f t="shared" si="39"/>
        <v>170.7219380905373</v>
      </c>
      <c r="BN41" s="38">
        <f t="shared" si="40"/>
        <v>163.4578439448898</v>
      </c>
      <c r="BO41" s="38">
        <f t="shared" si="41"/>
        <v>156.37092282718487</v>
      </c>
      <c r="BP41" s="38">
        <f t="shared" si="42"/>
        <v>149.4568534440582</v>
      </c>
      <c r="BR41" s="38">
        <f t="shared" si="31"/>
        <v>184.512425187677</v>
      </c>
      <c r="BS41" s="38">
        <f t="shared" si="21"/>
        <v>176.79432515792652</v>
      </c>
      <c r="BT41" s="38">
        <f t="shared" si="22"/>
        <v>169.26447147036507</v>
      </c>
      <c r="BU41" s="38">
        <f t="shared" si="23"/>
        <v>161.91827275079294</v>
      </c>
      <c r="BV41" s="38">
        <f t="shared" si="24"/>
        <v>154.75124960974696</v>
      </c>
    </row>
    <row r="42" spans="2:74" ht="12.75">
      <c r="B42" s="3">
        <v>2055</v>
      </c>
      <c r="C42" s="70">
        <f t="shared" si="25"/>
        <v>172.4822684467576</v>
      </c>
      <c r="D42" s="32"/>
      <c r="E42" s="32">
        <v>15</v>
      </c>
      <c r="F42" s="32">
        <f t="shared" si="65"/>
        <v>35.598077790993536</v>
      </c>
      <c r="G42" s="32">
        <f t="shared" si="37"/>
        <v>34.72983199121321</v>
      </c>
      <c r="H42" s="32">
        <f t="shared" si="37"/>
        <v>33.882762918256795</v>
      </c>
      <c r="I42" s="32">
        <f t="shared" si="37"/>
        <v>33.056354066592</v>
      </c>
      <c r="J42" s="32">
        <f t="shared" si="37"/>
        <v>32.250101528382444</v>
      </c>
      <c r="K42" s="3">
        <v>2055</v>
      </c>
      <c r="L42" s="32">
        <f t="shared" si="27"/>
        <v>350</v>
      </c>
      <c r="M42" s="32">
        <f t="shared" si="66"/>
        <v>562.7641262871597</v>
      </c>
      <c r="N42" s="32">
        <f t="shared" si="38"/>
        <v>539.0320744264973</v>
      </c>
      <c r="O42" s="32">
        <f t="shared" si="38"/>
        <v>515.8788530990217</v>
      </c>
      <c r="P42" s="32">
        <f t="shared" si="38"/>
        <v>493.29034448685053</v>
      </c>
      <c r="Q42" s="32">
        <f t="shared" si="38"/>
        <v>471.25277510912247</v>
      </c>
      <c r="R42" s="3">
        <v>2055</v>
      </c>
      <c r="S42" s="34">
        <f t="shared" si="28"/>
        <v>365</v>
      </c>
      <c r="T42" s="34">
        <f t="shared" si="34"/>
        <v>355</v>
      </c>
      <c r="U42" s="34">
        <f t="shared" si="34"/>
        <v>345</v>
      </c>
      <c r="V42" s="34">
        <f t="shared" si="34"/>
        <v>335</v>
      </c>
      <c r="W42" s="34">
        <f t="shared" si="34"/>
        <v>325</v>
      </c>
      <c r="X42" s="3">
        <v>2055</v>
      </c>
      <c r="Y42" s="34">
        <f t="shared" si="64"/>
        <v>577.7641262871597</v>
      </c>
      <c r="Z42" s="34">
        <f t="shared" si="35"/>
        <v>554.0320744264973</v>
      </c>
      <c r="AA42" s="34">
        <f t="shared" si="35"/>
        <v>530.8788530990217</v>
      </c>
      <c r="AB42" s="34">
        <f t="shared" si="35"/>
        <v>508.29034448685053</v>
      </c>
      <c r="AC42" s="34">
        <f t="shared" si="35"/>
        <v>486.25277510912247</v>
      </c>
      <c r="AD42" s="3">
        <v>2055</v>
      </c>
      <c r="AE42" s="34">
        <f t="shared" si="63"/>
        <v>598.3622040781532</v>
      </c>
      <c r="AF42" s="34">
        <f t="shared" si="36"/>
        <v>573.7619064177105</v>
      </c>
      <c r="AG42" s="34">
        <f t="shared" si="36"/>
        <v>549.7616160172786</v>
      </c>
      <c r="AH42" s="34">
        <f t="shared" si="36"/>
        <v>526.3466985534425</v>
      </c>
      <c r="AI42" s="34">
        <f t="shared" si="36"/>
        <v>503.5028766375049</v>
      </c>
      <c r="AL42" s="3">
        <v>2055</v>
      </c>
      <c r="AM42" s="38">
        <f t="shared" si="43"/>
        <v>231.72215206363154</v>
      </c>
      <c r="AN42" s="38">
        <f t="shared" si="44"/>
        <v>222.20400810170412</v>
      </c>
      <c r="AO42" s="38">
        <f t="shared" si="45"/>
        <v>212.91801399250662</v>
      </c>
      <c r="AP42" s="38">
        <f t="shared" si="46"/>
        <v>203.85850754450908</v>
      </c>
      <c r="AQ42" s="38">
        <f t="shared" si="47"/>
        <v>195.0199646684139</v>
      </c>
      <c r="AR42" s="38"/>
      <c r="AS42" s="38">
        <f t="shared" si="48"/>
        <v>239.98336229967663</v>
      </c>
      <c r="AT42" s="38">
        <f t="shared" si="49"/>
        <v>230.1169935586543</v>
      </c>
      <c r="AU42" s="38">
        <f t="shared" si="50"/>
        <v>220.4912679576569</v>
      </c>
      <c r="AV42" s="38">
        <f t="shared" si="51"/>
        <v>211.10031615180574</v>
      </c>
      <c r="AW42" s="38">
        <f t="shared" si="52"/>
        <v>201.93841195097542</v>
      </c>
      <c r="AX42" s="38"/>
      <c r="AY42" s="3">
        <v>2055</v>
      </c>
      <c r="AZ42" s="38">
        <f t="shared" si="53"/>
        <v>199.81328549809294</v>
      </c>
      <c r="BA42" s="38">
        <f t="shared" si="54"/>
        <v>191.60581978996203</v>
      </c>
      <c r="BB42" s="38">
        <f t="shared" si="55"/>
        <v>183.5985361722733</v>
      </c>
      <c r="BC42" s="38">
        <f t="shared" si="56"/>
        <v>175.78655215501604</v>
      </c>
      <c r="BD42" s="38">
        <f t="shared" si="57"/>
        <v>168.16510433330163</v>
      </c>
      <c r="BE42" s="38"/>
      <c r="BF42" s="38">
        <f t="shared" si="58"/>
        <v>206.93690119367545</v>
      </c>
      <c r="BG42" s="38">
        <f t="shared" si="59"/>
        <v>198.4291623498812</v>
      </c>
      <c r="BH42" s="38">
        <f t="shared" si="60"/>
        <v>190.12892933154535</v>
      </c>
      <c r="BI42" s="38">
        <f t="shared" si="61"/>
        <v>182.03114102097376</v>
      </c>
      <c r="BJ42" s="38">
        <f t="shared" si="62"/>
        <v>174.1308597423674</v>
      </c>
      <c r="BL42" s="38">
        <f t="shared" si="30"/>
        <v>181.2677790259482</v>
      </c>
      <c r="BM42" s="38">
        <f t="shared" si="39"/>
        <v>173.8220825266595</v>
      </c>
      <c r="BN42" s="38">
        <f t="shared" si="40"/>
        <v>166.55798838101197</v>
      </c>
      <c r="BO42" s="38">
        <f t="shared" si="41"/>
        <v>159.4710672633071</v>
      </c>
      <c r="BP42" s="38">
        <f t="shared" si="42"/>
        <v>152.55699788018038</v>
      </c>
      <c r="BR42" s="38">
        <f t="shared" si="31"/>
        <v>187.73022216406952</v>
      </c>
      <c r="BS42" s="38">
        <f t="shared" si="21"/>
        <v>180.01212213431904</v>
      </c>
      <c r="BT42" s="38">
        <f t="shared" si="22"/>
        <v>172.4822684467576</v>
      </c>
      <c r="BU42" s="38">
        <f t="shared" si="23"/>
        <v>165.13606972718543</v>
      </c>
      <c r="BV42" s="38">
        <f t="shared" si="24"/>
        <v>157.96904658613948</v>
      </c>
    </row>
    <row r="43" spans="2:74" ht="12.75">
      <c r="B43" s="3">
        <v>2056</v>
      </c>
      <c r="C43" s="70">
        <f t="shared" si="25"/>
        <v>175.6215825700674</v>
      </c>
      <c r="D43" s="32"/>
      <c r="E43" s="32">
        <v>15</v>
      </c>
      <c r="F43" s="32">
        <f t="shared" si="65"/>
        <v>36.48802973576837</v>
      </c>
      <c r="G43" s="32">
        <f t="shared" si="37"/>
        <v>35.598077790993536</v>
      </c>
      <c r="H43" s="32">
        <f t="shared" si="37"/>
        <v>34.72983199121321</v>
      </c>
      <c r="I43" s="32">
        <f t="shared" si="37"/>
        <v>33.882762918256795</v>
      </c>
      <c r="J43" s="32">
        <f t="shared" si="37"/>
        <v>33.056354066592</v>
      </c>
      <c r="K43" s="3">
        <v>2056</v>
      </c>
      <c r="L43" s="32">
        <f t="shared" si="27"/>
        <v>360</v>
      </c>
      <c r="M43" s="32">
        <f t="shared" si="66"/>
        <v>587.0894794443386</v>
      </c>
      <c r="N43" s="32">
        <f t="shared" si="38"/>
        <v>562.7641262871597</v>
      </c>
      <c r="O43" s="32">
        <f t="shared" si="38"/>
        <v>539.0320744264973</v>
      </c>
      <c r="P43" s="32">
        <f t="shared" si="38"/>
        <v>515.8788530990217</v>
      </c>
      <c r="Q43" s="32">
        <f t="shared" si="38"/>
        <v>493.29034448685053</v>
      </c>
      <c r="R43" s="3">
        <v>2056</v>
      </c>
      <c r="S43" s="34">
        <f t="shared" si="28"/>
        <v>375</v>
      </c>
      <c r="T43" s="34">
        <f t="shared" si="34"/>
        <v>365</v>
      </c>
      <c r="U43" s="34">
        <f t="shared" si="34"/>
        <v>355</v>
      </c>
      <c r="V43" s="34">
        <f t="shared" si="34"/>
        <v>345</v>
      </c>
      <c r="W43" s="34">
        <f t="shared" si="34"/>
        <v>335</v>
      </c>
      <c r="X43" s="3">
        <v>2056</v>
      </c>
      <c r="Y43" s="34">
        <f t="shared" si="64"/>
        <v>602.0894794443386</v>
      </c>
      <c r="Z43" s="34">
        <f t="shared" si="35"/>
        <v>577.7641262871597</v>
      </c>
      <c r="AA43" s="34">
        <f t="shared" si="35"/>
        <v>554.0320744264973</v>
      </c>
      <c r="AB43" s="34">
        <f t="shared" si="35"/>
        <v>530.8788530990217</v>
      </c>
      <c r="AC43" s="34">
        <f t="shared" si="35"/>
        <v>508.29034448685053</v>
      </c>
      <c r="AD43" s="3">
        <v>2056</v>
      </c>
      <c r="AE43" s="34">
        <f t="shared" si="63"/>
        <v>623.577509180107</v>
      </c>
      <c r="AF43" s="34">
        <f t="shared" si="36"/>
        <v>598.3622040781532</v>
      </c>
      <c r="AG43" s="34">
        <f t="shared" si="36"/>
        <v>573.7619064177105</v>
      </c>
      <c r="AH43" s="34">
        <f t="shared" si="36"/>
        <v>549.7616160172786</v>
      </c>
      <c r="AI43" s="34">
        <f t="shared" si="36"/>
        <v>526.3466985534425</v>
      </c>
      <c r="AL43" s="3">
        <v>2056</v>
      </c>
      <c r="AM43" s="38">
        <f t="shared" si="43"/>
        <v>235.58853621912897</v>
      </c>
      <c r="AN43" s="38">
        <f t="shared" si="44"/>
        <v>226.07039225720158</v>
      </c>
      <c r="AO43" s="38">
        <f t="shared" si="45"/>
        <v>216.78439814800407</v>
      </c>
      <c r="AP43" s="38">
        <f t="shared" si="46"/>
        <v>207.7248917000065</v>
      </c>
      <c r="AQ43" s="38">
        <f t="shared" si="47"/>
        <v>198.88634882391133</v>
      </c>
      <c r="AR43" s="38"/>
      <c r="AS43" s="38">
        <f t="shared" si="48"/>
        <v>243.9964783016825</v>
      </c>
      <c r="AT43" s="38">
        <f t="shared" si="49"/>
        <v>234.13010956066017</v>
      </c>
      <c r="AU43" s="38">
        <f t="shared" si="50"/>
        <v>224.5043839596628</v>
      </c>
      <c r="AV43" s="38">
        <f t="shared" si="51"/>
        <v>215.11343215381166</v>
      </c>
      <c r="AW43" s="38">
        <f t="shared" si="52"/>
        <v>205.95152795298128</v>
      </c>
      <c r="AX43" s="38"/>
      <c r="AY43" s="3">
        <v>2056</v>
      </c>
      <c r="AZ43" s="38">
        <f t="shared" si="53"/>
        <v>203.14725643797775</v>
      </c>
      <c r="BA43" s="38">
        <f t="shared" si="54"/>
        <v>194.93979072984683</v>
      </c>
      <c r="BB43" s="38">
        <f t="shared" si="55"/>
        <v>186.93250711215813</v>
      </c>
      <c r="BC43" s="38">
        <f t="shared" si="56"/>
        <v>179.12052309490085</v>
      </c>
      <c r="BD43" s="38">
        <f t="shared" si="57"/>
        <v>171.49907527318643</v>
      </c>
      <c r="BE43" s="38"/>
      <c r="BF43" s="38">
        <f t="shared" si="58"/>
        <v>210.39739854494107</v>
      </c>
      <c r="BG43" s="38">
        <f t="shared" si="59"/>
        <v>201.88965970114683</v>
      </c>
      <c r="BH43" s="38">
        <f t="shared" si="60"/>
        <v>193.589426682811</v>
      </c>
      <c r="BI43" s="38">
        <f t="shared" si="61"/>
        <v>185.49163837223944</v>
      </c>
      <c r="BJ43" s="38">
        <f t="shared" si="62"/>
        <v>177.591357093633</v>
      </c>
      <c r="BL43" s="38">
        <f t="shared" si="30"/>
        <v>184.29231018314064</v>
      </c>
      <c r="BM43" s="38">
        <f t="shared" si="39"/>
        <v>176.84661368385196</v>
      </c>
      <c r="BN43" s="38">
        <f t="shared" si="40"/>
        <v>169.58251953820445</v>
      </c>
      <c r="BO43" s="38">
        <f t="shared" si="41"/>
        <v>162.49559842049956</v>
      </c>
      <c r="BP43" s="38">
        <f t="shared" si="42"/>
        <v>155.58152903737283</v>
      </c>
      <c r="BR43" s="38">
        <f t="shared" si="31"/>
        <v>190.8695362873793</v>
      </c>
      <c r="BS43" s="38">
        <f t="shared" si="21"/>
        <v>183.15143625762883</v>
      </c>
      <c r="BT43" s="38">
        <f t="shared" si="22"/>
        <v>175.6215825700674</v>
      </c>
      <c r="BU43" s="38">
        <f t="shared" si="23"/>
        <v>168.27538385049527</v>
      </c>
      <c r="BV43" s="38">
        <f t="shared" si="24"/>
        <v>161.10836070944927</v>
      </c>
    </row>
    <row r="44" spans="2:74" ht="12.75">
      <c r="B44" s="3">
        <v>2057</v>
      </c>
      <c r="C44" s="70">
        <f t="shared" si="25"/>
        <v>178.68432805622325</v>
      </c>
      <c r="D44" s="32"/>
      <c r="E44" s="32">
        <v>15</v>
      </c>
      <c r="F44" s="32">
        <f t="shared" si="65"/>
        <v>37.40023047916258</v>
      </c>
      <c r="G44" s="32">
        <f t="shared" si="37"/>
        <v>36.48802973576837</v>
      </c>
      <c r="H44" s="32">
        <f t="shared" si="37"/>
        <v>35.598077790993536</v>
      </c>
      <c r="I44" s="32">
        <f t="shared" si="37"/>
        <v>34.72983199121321</v>
      </c>
      <c r="J44" s="32">
        <f t="shared" si="37"/>
        <v>33.882762918256795</v>
      </c>
      <c r="K44" s="3">
        <v>2057</v>
      </c>
      <c r="L44" s="32">
        <f t="shared" si="27"/>
        <v>370</v>
      </c>
      <c r="M44" s="32">
        <f t="shared" si="66"/>
        <v>612.022966430447</v>
      </c>
      <c r="N44" s="32">
        <f t="shared" si="38"/>
        <v>587.0894794443386</v>
      </c>
      <c r="O44" s="32">
        <f t="shared" si="38"/>
        <v>562.7641262871597</v>
      </c>
      <c r="P44" s="32">
        <f t="shared" si="38"/>
        <v>539.0320744264973</v>
      </c>
      <c r="Q44" s="32">
        <f t="shared" si="38"/>
        <v>515.8788530990217</v>
      </c>
      <c r="R44" s="3">
        <v>2057</v>
      </c>
      <c r="S44" s="34">
        <f t="shared" si="28"/>
        <v>385</v>
      </c>
      <c r="T44" s="34">
        <f t="shared" si="34"/>
        <v>375</v>
      </c>
      <c r="U44" s="34">
        <f t="shared" si="34"/>
        <v>365</v>
      </c>
      <c r="V44" s="34">
        <f t="shared" si="34"/>
        <v>355</v>
      </c>
      <c r="W44" s="34">
        <f t="shared" si="34"/>
        <v>345</v>
      </c>
      <c r="X44" s="3">
        <v>2057</v>
      </c>
      <c r="Y44" s="34">
        <f t="shared" si="64"/>
        <v>627.022966430447</v>
      </c>
      <c r="Z44" s="34">
        <f t="shared" si="35"/>
        <v>602.0894794443386</v>
      </c>
      <c r="AA44" s="34">
        <f t="shared" si="35"/>
        <v>577.7641262871597</v>
      </c>
      <c r="AB44" s="34">
        <f t="shared" si="35"/>
        <v>554.0320744264973</v>
      </c>
      <c r="AC44" s="34">
        <f t="shared" si="35"/>
        <v>530.8788530990217</v>
      </c>
      <c r="AD44" s="3">
        <v>2057</v>
      </c>
      <c r="AE44" s="34">
        <f t="shared" si="63"/>
        <v>649.4231969096096</v>
      </c>
      <c r="AF44" s="34">
        <f t="shared" si="36"/>
        <v>623.577509180107</v>
      </c>
      <c r="AG44" s="34">
        <f t="shared" si="36"/>
        <v>598.3622040781532</v>
      </c>
      <c r="AH44" s="34">
        <f t="shared" si="36"/>
        <v>573.7619064177105</v>
      </c>
      <c r="AI44" s="34">
        <f t="shared" si="36"/>
        <v>549.7616160172786</v>
      </c>
      <c r="AL44" s="3">
        <v>2057</v>
      </c>
      <c r="AM44" s="38">
        <f t="shared" si="43"/>
        <v>239.3606183220532</v>
      </c>
      <c r="AN44" s="38">
        <f t="shared" si="44"/>
        <v>229.8424743601258</v>
      </c>
      <c r="AO44" s="38">
        <f t="shared" si="45"/>
        <v>220.55648025092833</v>
      </c>
      <c r="AP44" s="38">
        <f t="shared" si="46"/>
        <v>211.49697380293077</v>
      </c>
      <c r="AQ44" s="38">
        <f t="shared" si="47"/>
        <v>202.6584309268356</v>
      </c>
      <c r="AR44" s="38"/>
      <c r="AS44" s="38">
        <f t="shared" si="48"/>
        <v>247.91171342559056</v>
      </c>
      <c r="AT44" s="38">
        <f t="shared" si="49"/>
        <v>238.04534468456822</v>
      </c>
      <c r="AU44" s="38">
        <f t="shared" si="50"/>
        <v>228.41961908357086</v>
      </c>
      <c r="AV44" s="38">
        <f t="shared" si="51"/>
        <v>219.02866727771976</v>
      </c>
      <c r="AW44" s="38">
        <f t="shared" si="52"/>
        <v>209.86676307688938</v>
      </c>
      <c r="AX44" s="38"/>
      <c r="AY44" s="3">
        <v>2057</v>
      </c>
      <c r="AZ44" s="38">
        <f t="shared" si="53"/>
        <v>206.39991101347502</v>
      </c>
      <c r="BA44" s="38">
        <f t="shared" si="54"/>
        <v>198.1924453053441</v>
      </c>
      <c r="BB44" s="38">
        <f t="shared" si="55"/>
        <v>190.1851616876554</v>
      </c>
      <c r="BC44" s="38">
        <f t="shared" si="56"/>
        <v>182.37317767039815</v>
      </c>
      <c r="BD44" s="38">
        <f t="shared" si="57"/>
        <v>174.75172984868374</v>
      </c>
      <c r="BE44" s="38"/>
      <c r="BF44" s="38">
        <f t="shared" si="58"/>
        <v>213.7734935217855</v>
      </c>
      <c r="BG44" s="38">
        <f t="shared" si="59"/>
        <v>205.26575467799125</v>
      </c>
      <c r="BH44" s="38">
        <f t="shared" si="60"/>
        <v>196.96552165965542</v>
      </c>
      <c r="BI44" s="38">
        <f t="shared" si="61"/>
        <v>188.86773334908386</v>
      </c>
      <c r="BJ44" s="38">
        <f t="shared" si="62"/>
        <v>180.96745207047746</v>
      </c>
      <c r="BL44" s="38">
        <f t="shared" si="30"/>
        <v>187.24307228771855</v>
      </c>
      <c r="BM44" s="38">
        <f t="shared" si="39"/>
        <v>179.79737578842986</v>
      </c>
      <c r="BN44" s="38">
        <f t="shared" si="40"/>
        <v>172.53328164278236</v>
      </c>
      <c r="BO44" s="38">
        <f t="shared" si="41"/>
        <v>165.4463605250775</v>
      </c>
      <c r="BP44" s="38">
        <f t="shared" si="42"/>
        <v>158.53229114195076</v>
      </c>
      <c r="BR44" s="38">
        <f t="shared" si="31"/>
        <v>193.93228177353512</v>
      </c>
      <c r="BS44" s="38">
        <f t="shared" si="21"/>
        <v>186.21418174378465</v>
      </c>
      <c r="BT44" s="38">
        <f t="shared" si="22"/>
        <v>178.68432805622325</v>
      </c>
      <c r="BU44" s="38">
        <f t="shared" si="23"/>
        <v>171.3381293366511</v>
      </c>
      <c r="BV44" s="38">
        <f t="shared" si="24"/>
        <v>164.17110619560512</v>
      </c>
    </row>
    <row r="45" spans="2:74" ht="12.75">
      <c r="B45" s="3">
        <v>2058</v>
      </c>
      <c r="C45" s="70">
        <f t="shared" si="25"/>
        <v>181.67237243296066</v>
      </c>
      <c r="D45" s="32"/>
      <c r="E45" s="32">
        <v>15</v>
      </c>
      <c r="F45" s="32">
        <f t="shared" si="65"/>
        <v>38.335236241141644</v>
      </c>
      <c r="G45" s="32">
        <f t="shared" si="37"/>
        <v>37.40023047916258</v>
      </c>
      <c r="H45" s="32">
        <f t="shared" si="37"/>
        <v>36.48802973576837</v>
      </c>
      <c r="I45" s="32">
        <f t="shared" si="37"/>
        <v>35.598077790993536</v>
      </c>
      <c r="J45" s="32">
        <f t="shared" si="37"/>
        <v>34.72983199121321</v>
      </c>
      <c r="K45" s="3">
        <v>2058</v>
      </c>
      <c r="L45" s="32">
        <f t="shared" si="27"/>
        <v>380</v>
      </c>
      <c r="M45" s="32">
        <f t="shared" si="66"/>
        <v>637.5797905912082</v>
      </c>
      <c r="N45" s="32">
        <f t="shared" si="38"/>
        <v>612.022966430447</v>
      </c>
      <c r="O45" s="32">
        <f t="shared" si="38"/>
        <v>587.0894794443386</v>
      </c>
      <c r="P45" s="32">
        <f t="shared" si="38"/>
        <v>562.7641262871597</v>
      </c>
      <c r="Q45" s="32">
        <f t="shared" si="38"/>
        <v>539.0320744264973</v>
      </c>
      <c r="R45" s="3">
        <v>2058</v>
      </c>
      <c r="S45" s="34">
        <f t="shared" si="28"/>
        <v>395</v>
      </c>
      <c r="T45" s="34">
        <f t="shared" si="34"/>
        <v>385</v>
      </c>
      <c r="U45" s="34">
        <f t="shared" si="34"/>
        <v>375</v>
      </c>
      <c r="V45" s="34">
        <f t="shared" si="34"/>
        <v>365</v>
      </c>
      <c r="W45" s="34">
        <f t="shared" si="34"/>
        <v>355</v>
      </c>
      <c r="X45" s="3">
        <v>2058</v>
      </c>
      <c r="Y45" s="34">
        <f t="shared" si="64"/>
        <v>652.5797905912082</v>
      </c>
      <c r="Z45" s="34">
        <f t="shared" si="35"/>
        <v>627.022966430447</v>
      </c>
      <c r="AA45" s="34">
        <f t="shared" si="35"/>
        <v>602.0894794443386</v>
      </c>
      <c r="AB45" s="34">
        <f t="shared" si="35"/>
        <v>577.7641262871597</v>
      </c>
      <c r="AC45" s="34">
        <f t="shared" si="35"/>
        <v>554.0320744264973</v>
      </c>
      <c r="AD45" s="3">
        <v>2058</v>
      </c>
      <c r="AE45" s="34">
        <f t="shared" si="63"/>
        <v>675.9150268323498</v>
      </c>
      <c r="AF45" s="34">
        <f t="shared" si="36"/>
        <v>649.4231969096096</v>
      </c>
      <c r="AG45" s="34">
        <f t="shared" si="36"/>
        <v>623.577509180107</v>
      </c>
      <c r="AH45" s="34">
        <f t="shared" si="36"/>
        <v>598.3622040781532</v>
      </c>
      <c r="AI45" s="34">
        <f t="shared" si="36"/>
        <v>573.7619064177105</v>
      </c>
      <c r="AL45" s="3">
        <v>2058</v>
      </c>
      <c r="AM45" s="38">
        <f t="shared" si="43"/>
        <v>243.0406984224672</v>
      </c>
      <c r="AN45" s="38">
        <f t="shared" si="44"/>
        <v>233.52255446053974</v>
      </c>
      <c r="AO45" s="38">
        <f t="shared" si="45"/>
        <v>224.23656035134226</v>
      </c>
      <c r="AP45" s="38">
        <f t="shared" si="46"/>
        <v>215.17705390334473</v>
      </c>
      <c r="AQ45" s="38">
        <f t="shared" si="47"/>
        <v>206.33851102724955</v>
      </c>
      <c r="AR45" s="38"/>
      <c r="AS45" s="38">
        <f t="shared" si="48"/>
        <v>251.7314550098912</v>
      </c>
      <c r="AT45" s="38">
        <f t="shared" si="49"/>
        <v>241.86508626886888</v>
      </c>
      <c r="AU45" s="38">
        <f t="shared" si="50"/>
        <v>232.23936066787147</v>
      </c>
      <c r="AV45" s="38">
        <f t="shared" si="51"/>
        <v>222.8484088620204</v>
      </c>
      <c r="AW45" s="38">
        <f t="shared" si="52"/>
        <v>213.68650466119004</v>
      </c>
      <c r="AX45" s="38"/>
      <c r="AY45" s="3">
        <v>2058</v>
      </c>
      <c r="AZ45" s="38">
        <f t="shared" si="53"/>
        <v>209.57323255054558</v>
      </c>
      <c r="BA45" s="38">
        <f t="shared" si="54"/>
        <v>201.36576684241467</v>
      </c>
      <c r="BB45" s="38">
        <f t="shared" si="55"/>
        <v>193.35848322472597</v>
      </c>
      <c r="BC45" s="38">
        <f t="shared" si="56"/>
        <v>185.5464992074687</v>
      </c>
      <c r="BD45" s="38">
        <f t="shared" si="57"/>
        <v>177.9250513857543</v>
      </c>
      <c r="BE45" s="38"/>
      <c r="BF45" s="38">
        <f t="shared" si="58"/>
        <v>217.06724471870695</v>
      </c>
      <c r="BG45" s="38">
        <f t="shared" si="59"/>
        <v>208.5595058749127</v>
      </c>
      <c r="BH45" s="38">
        <f t="shared" si="60"/>
        <v>200.25927285657684</v>
      </c>
      <c r="BI45" s="38">
        <f t="shared" si="61"/>
        <v>192.1614845460053</v>
      </c>
      <c r="BJ45" s="38">
        <f t="shared" si="62"/>
        <v>184.2612032673989</v>
      </c>
      <c r="BL45" s="38">
        <f t="shared" si="30"/>
        <v>190.12186458486778</v>
      </c>
      <c r="BM45" s="38">
        <f t="shared" si="39"/>
        <v>182.6761680855791</v>
      </c>
      <c r="BN45" s="38">
        <f t="shared" si="40"/>
        <v>175.4120739399316</v>
      </c>
      <c r="BO45" s="38">
        <f t="shared" si="41"/>
        <v>168.3251528222267</v>
      </c>
      <c r="BP45" s="38">
        <f t="shared" si="42"/>
        <v>161.4110834391</v>
      </c>
      <c r="BR45" s="38">
        <f t="shared" si="31"/>
        <v>196.9203261502726</v>
      </c>
      <c r="BS45" s="38">
        <f t="shared" si="21"/>
        <v>189.2022261205221</v>
      </c>
      <c r="BT45" s="38">
        <f t="shared" si="22"/>
        <v>181.67237243296066</v>
      </c>
      <c r="BU45" s="38">
        <f t="shared" si="23"/>
        <v>174.32617371338856</v>
      </c>
      <c r="BV45" s="38">
        <f t="shared" si="24"/>
        <v>167.15915057234255</v>
      </c>
    </row>
    <row r="46" spans="2:74" ht="12.75">
      <c r="B46" s="3">
        <v>2059</v>
      </c>
      <c r="C46" s="70">
        <f t="shared" si="25"/>
        <v>184.5875376785581</v>
      </c>
      <c r="D46" s="32"/>
      <c r="E46" s="32">
        <v>15</v>
      </c>
      <c r="F46" s="32">
        <f t="shared" si="65"/>
        <v>39.29361714717018</v>
      </c>
      <c r="G46" s="32">
        <f t="shared" si="37"/>
        <v>38.335236241141644</v>
      </c>
      <c r="H46" s="32">
        <f t="shared" si="37"/>
        <v>37.40023047916258</v>
      </c>
      <c r="I46" s="32">
        <f t="shared" si="37"/>
        <v>36.48802973576837</v>
      </c>
      <c r="J46" s="32">
        <f t="shared" si="37"/>
        <v>35.598077790993536</v>
      </c>
      <c r="K46" s="3">
        <v>2059</v>
      </c>
      <c r="L46" s="32">
        <f t="shared" si="27"/>
        <v>390</v>
      </c>
      <c r="M46" s="32">
        <f t="shared" si="66"/>
        <v>663.7755353559884</v>
      </c>
      <c r="N46" s="32">
        <f t="shared" si="38"/>
        <v>637.5797905912082</v>
      </c>
      <c r="O46" s="32">
        <f t="shared" si="38"/>
        <v>612.022966430447</v>
      </c>
      <c r="P46" s="32">
        <f t="shared" si="38"/>
        <v>587.0894794443386</v>
      </c>
      <c r="Q46" s="32">
        <f t="shared" si="38"/>
        <v>562.7641262871597</v>
      </c>
      <c r="R46" s="3">
        <v>2059</v>
      </c>
      <c r="S46" s="34">
        <f t="shared" si="28"/>
        <v>405</v>
      </c>
      <c r="T46" s="34">
        <f t="shared" si="34"/>
        <v>395</v>
      </c>
      <c r="U46" s="34">
        <f t="shared" si="34"/>
        <v>385</v>
      </c>
      <c r="V46" s="34">
        <f t="shared" si="34"/>
        <v>375</v>
      </c>
      <c r="W46" s="34">
        <f t="shared" si="34"/>
        <v>365</v>
      </c>
      <c r="X46" s="3">
        <v>2059</v>
      </c>
      <c r="Y46" s="34">
        <f t="shared" si="64"/>
        <v>678.7755353559884</v>
      </c>
      <c r="Z46" s="34">
        <f t="shared" si="35"/>
        <v>652.5797905912082</v>
      </c>
      <c r="AA46" s="34">
        <f t="shared" si="35"/>
        <v>627.022966430447</v>
      </c>
      <c r="AB46" s="34">
        <f t="shared" si="35"/>
        <v>602.0894794443386</v>
      </c>
      <c r="AC46" s="34">
        <f t="shared" si="35"/>
        <v>577.7641262871597</v>
      </c>
      <c r="AD46" s="3">
        <v>2059</v>
      </c>
      <c r="AE46" s="34">
        <f t="shared" si="63"/>
        <v>703.0691525031585</v>
      </c>
      <c r="AF46" s="34">
        <f t="shared" si="36"/>
        <v>675.9150268323498</v>
      </c>
      <c r="AG46" s="34">
        <f t="shared" si="36"/>
        <v>649.4231969096096</v>
      </c>
      <c r="AH46" s="34">
        <f t="shared" si="36"/>
        <v>623.577509180107</v>
      </c>
      <c r="AI46" s="34">
        <f t="shared" si="36"/>
        <v>598.3622040781532</v>
      </c>
      <c r="AL46" s="3">
        <v>2059</v>
      </c>
      <c r="AM46" s="38">
        <f t="shared" si="43"/>
        <v>246.6310204716515</v>
      </c>
      <c r="AN46" s="38">
        <f t="shared" si="44"/>
        <v>237.11287650972406</v>
      </c>
      <c r="AO46" s="38">
        <f t="shared" si="45"/>
        <v>227.82688240052659</v>
      </c>
      <c r="AP46" s="38">
        <f t="shared" si="46"/>
        <v>218.76737595252905</v>
      </c>
      <c r="AQ46" s="38">
        <f t="shared" si="47"/>
        <v>209.92883307643388</v>
      </c>
      <c r="AR46" s="38"/>
      <c r="AS46" s="38">
        <f t="shared" si="48"/>
        <v>255.45803216530643</v>
      </c>
      <c r="AT46" s="38">
        <f t="shared" si="49"/>
        <v>245.5916634242841</v>
      </c>
      <c r="AU46" s="38">
        <f t="shared" si="50"/>
        <v>235.9659378232867</v>
      </c>
      <c r="AV46" s="38">
        <f t="shared" si="51"/>
        <v>226.57498601743558</v>
      </c>
      <c r="AW46" s="38">
        <f t="shared" si="52"/>
        <v>217.41308181660526</v>
      </c>
      <c r="AX46" s="38"/>
      <c r="AY46" s="3">
        <v>2059</v>
      </c>
      <c r="AZ46" s="38">
        <f t="shared" si="53"/>
        <v>212.66915600134612</v>
      </c>
      <c r="BA46" s="38">
        <f t="shared" si="54"/>
        <v>204.46169029321518</v>
      </c>
      <c r="BB46" s="38">
        <f t="shared" si="55"/>
        <v>196.45440667552649</v>
      </c>
      <c r="BC46" s="38">
        <f t="shared" si="56"/>
        <v>188.64242265826923</v>
      </c>
      <c r="BD46" s="38">
        <f t="shared" si="57"/>
        <v>181.0209748365548</v>
      </c>
      <c r="BE46" s="38"/>
      <c r="BF46" s="38">
        <f t="shared" si="58"/>
        <v>220.28066052058148</v>
      </c>
      <c r="BG46" s="38">
        <f t="shared" si="59"/>
        <v>211.77292167678723</v>
      </c>
      <c r="BH46" s="38">
        <f t="shared" si="60"/>
        <v>203.47268865845137</v>
      </c>
      <c r="BI46" s="38">
        <f t="shared" si="61"/>
        <v>195.37490034787982</v>
      </c>
      <c r="BJ46" s="38">
        <f t="shared" si="62"/>
        <v>187.47461906927344</v>
      </c>
      <c r="BL46" s="38">
        <f t="shared" si="30"/>
        <v>192.93044243574505</v>
      </c>
      <c r="BM46" s="38">
        <f t="shared" si="39"/>
        <v>185.48474593645636</v>
      </c>
      <c r="BN46" s="38">
        <f t="shared" si="40"/>
        <v>178.22065179080886</v>
      </c>
      <c r="BO46" s="38">
        <f t="shared" si="41"/>
        <v>171.13373067310397</v>
      </c>
      <c r="BP46" s="38">
        <f t="shared" si="42"/>
        <v>164.21966128997727</v>
      </c>
      <c r="BR46" s="38">
        <f t="shared" si="31"/>
        <v>199.83549139587004</v>
      </c>
      <c r="BS46" s="38">
        <f t="shared" si="21"/>
        <v>192.11739136611956</v>
      </c>
      <c r="BT46" s="38">
        <f t="shared" si="22"/>
        <v>184.5875376785581</v>
      </c>
      <c r="BU46" s="38">
        <f t="shared" si="23"/>
        <v>177.24133895898598</v>
      </c>
      <c r="BV46" s="38">
        <f t="shared" si="24"/>
        <v>170.07431581794</v>
      </c>
    </row>
    <row r="47" spans="2:74" ht="12.75">
      <c r="B47" s="3">
        <v>2060</v>
      </c>
      <c r="C47" s="70">
        <f t="shared" si="25"/>
        <v>187.43160133279957</v>
      </c>
      <c r="D47" s="32"/>
      <c r="E47" s="32">
        <v>15</v>
      </c>
      <c r="F47" s="32">
        <f t="shared" si="65"/>
        <v>40.27595757584943</v>
      </c>
      <c r="G47" s="32">
        <f t="shared" si="37"/>
        <v>39.29361714717018</v>
      </c>
      <c r="H47" s="32">
        <f t="shared" si="37"/>
        <v>38.335236241141644</v>
      </c>
      <c r="I47" s="32">
        <f t="shared" si="37"/>
        <v>37.40023047916258</v>
      </c>
      <c r="J47" s="32">
        <f t="shared" si="37"/>
        <v>36.48802973576837</v>
      </c>
      <c r="K47" s="3">
        <v>2060</v>
      </c>
      <c r="L47" s="32">
        <f t="shared" si="27"/>
        <v>400</v>
      </c>
      <c r="M47" s="32">
        <f t="shared" si="66"/>
        <v>690.626173739888</v>
      </c>
      <c r="N47" s="32">
        <f t="shared" si="38"/>
        <v>663.7755353559884</v>
      </c>
      <c r="O47" s="32">
        <f t="shared" si="38"/>
        <v>637.5797905912082</v>
      </c>
      <c r="P47" s="32">
        <f t="shared" si="38"/>
        <v>612.022966430447</v>
      </c>
      <c r="Q47" s="32">
        <f t="shared" si="38"/>
        <v>587.0894794443386</v>
      </c>
      <c r="R47" s="3">
        <v>2060</v>
      </c>
      <c r="S47" s="34">
        <f t="shared" si="28"/>
        <v>415</v>
      </c>
      <c r="T47" s="34">
        <f t="shared" si="34"/>
        <v>405</v>
      </c>
      <c r="U47" s="34">
        <f t="shared" si="34"/>
        <v>395</v>
      </c>
      <c r="V47" s="34">
        <f t="shared" si="34"/>
        <v>385</v>
      </c>
      <c r="W47" s="34">
        <f t="shared" si="34"/>
        <v>375</v>
      </c>
      <c r="X47" s="3">
        <v>2060</v>
      </c>
      <c r="Y47" s="34">
        <f t="shared" si="64"/>
        <v>705.626173739888</v>
      </c>
      <c r="Z47" s="34">
        <f t="shared" si="35"/>
        <v>678.7755353559884</v>
      </c>
      <c r="AA47" s="34">
        <f t="shared" si="35"/>
        <v>652.5797905912082</v>
      </c>
      <c r="AB47" s="34">
        <f t="shared" si="35"/>
        <v>627.022966430447</v>
      </c>
      <c r="AC47" s="34">
        <f t="shared" si="35"/>
        <v>602.0894794443386</v>
      </c>
      <c r="AD47" s="3">
        <v>2060</v>
      </c>
      <c r="AE47" s="34">
        <f t="shared" si="63"/>
        <v>730.9021313157375</v>
      </c>
      <c r="AF47" s="34">
        <f t="shared" si="36"/>
        <v>703.0691525031585</v>
      </c>
      <c r="AG47" s="34">
        <f t="shared" si="36"/>
        <v>675.9150268323498</v>
      </c>
      <c r="AH47" s="34">
        <f t="shared" si="36"/>
        <v>649.4231969096096</v>
      </c>
      <c r="AI47" s="34">
        <f t="shared" si="36"/>
        <v>623.577509180107</v>
      </c>
      <c r="AL47" s="3">
        <v>2060</v>
      </c>
      <c r="AM47" s="38">
        <f t="shared" si="43"/>
        <v>250.13377369036792</v>
      </c>
      <c r="AN47" s="38">
        <f t="shared" si="44"/>
        <v>240.6156297284405</v>
      </c>
      <c r="AO47" s="38">
        <f t="shared" si="45"/>
        <v>231.329635619243</v>
      </c>
      <c r="AP47" s="38">
        <f t="shared" si="46"/>
        <v>222.27012917124546</v>
      </c>
      <c r="AQ47" s="38">
        <f t="shared" si="47"/>
        <v>213.43158629515028</v>
      </c>
      <c r="AR47" s="38"/>
      <c r="AS47" s="38">
        <f t="shared" si="48"/>
        <v>259.09371719497983</v>
      </c>
      <c r="AT47" s="38">
        <f t="shared" si="49"/>
        <v>249.2273484539575</v>
      </c>
      <c r="AU47" s="38">
        <f t="shared" si="50"/>
        <v>239.60162285296008</v>
      </c>
      <c r="AV47" s="38">
        <f t="shared" si="51"/>
        <v>230.21067104710897</v>
      </c>
      <c r="AW47" s="38">
        <f t="shared" si="52"/>
        <v>221.04876684627862</v>
      </c>
      <c r="AX47" s="38"/>
      <c r="AY47" s="3">
        <v>2060</v>
      </c>
      <c r="AZ47" s="38">
        <f t="shared" si="53"/>
        <v>215.68956912407836</v>
      </c>
      <c r="BA47" s="38">
        <f t="shared" si="54"/>
        <v>207.48210341594745</v>
      </c>
      <c r="BB47" s="38">
        <f t="shared" si="55"/>
        <v>199.47481979825872</v>
      </c>
      <c r="BC47" s="38">
        <f t="shared" si="56"/>
        <v>191.66283578100146</v>
      </c>
      <c r="BD47" s="38">
        <f t="shared" si="57"/>
        <v>184.04138795928705</v>
      </c>
      <c r="BE47" s="38"/>
      <c r="BF47" s="38">
        <f t="shared" si="58"/>
        <v>223.4157003272884</v>
      </c>
      <c r="BG47" s="38">
        <f t="shared" si="59"/>
        <v>214.90796148349415</v>
      </c>
      <c r="BH47" s="38">
        <f t="shared" si="60"/>
        <v>206.6077284651583</v>
      </c>
      <c r="BI47" s="38">
        <f t="shared" si="61"/>
        <v>198.50994015458673</v>
      </c>
      <c r="BJ47" s="38">
        <f t="shared" si="62"/>
        <v>190.60965887598033</v>
      </c>
      <c r="BL47" s="38">
        <f t="shared" si="30"/>
        <v>195.67051838782047</v>
      </c>
      <c r="BM47" s="38">
        <f t="shared" si="39"/>
        <v>188.22482188853178</v>
      </c>
      <c r="BN47" s="38">
        <f t="shared" si="40"/>
        <v>180.96072774288425</v>
      </c>
      <c r="BO47" s="38">
        <f t="shared" si="41"/>
        <v>173.87380662517938</v>
      </c>
      <c r="BP47" s="38">
        <f t="shared" si="42"/>
        <v>166.95973724205265</v>
      </c>
      <c r="BR47" s="38">
        <f t="shared" si="31"/>
        <v>202.6795550501115</v>
      </c>
      <c r="BS47" s="38">
        <f t="shared" si="21"/>
        <v>194.96145502036103</v>
      </c>
      <c r="BT47" s="38">
        <f t="shared" si="22"/>
        <v>187.43160133279957</v>
      </c>
      <c r="BU47" s="38">
        <f t="shared" si="23"/>
        <v>180.08540261322744</v>
      </c>
      <c r="BV47" s="38">
        <f t="shared" si="24"/>
        <v>172.91837947218147</v>
      </c>
    </row>
    <row r="48" spans="2:74" ht="12.75">
      <c r="B48" s="3">
        <v>2061</v>
      </c>
      <c r="C48" s="70">
        <f t="shared" si="25"/>
        <v>190.20629758084004</v>
      </c>
      <c r="D48" s="32"/>
      <c r="E48" s="32">
        <v>15</v>
      </c>
      <c r="F48" s="32">
        <f t="shared" si="65"/>
        <v>41.28285651524566</v>
      </c>
      <c r="G48" s="32">
        <f t="shared" si="37"/>
        <v>40.27595757584943</v>
      </c>
      <c r="H48" s="32">
        <f t="shared" si="37"/>
        <v>39.29361714717018</v>
      </c>
      <c r="I48" s="32">
        <f t="shared" si="37"/>
        <v>38.335236241141644</v>
      </c>
      <c r="J48" s="32">
        <f t="shared" si="37"/>
        <v>37.40023047916258</v>
      </c>
      <c r="K48" s="3">
        <v>2061</v>
      </c>
      <c r="L48" s="32">
        <f t="shared" si="27"/>
        <v>410</v>
      </c>
      <c r="M48" s="32">
        <f t="shared" si="66"/>
        <v>718.1480780833851</v>
      </c>
      <c r="N48" s="32">
        <f t="shared" si="38"/>
        <v>690.626173739888</v>
      </c>
      <c r="O48" s="32">
        <f t="shared" si="38"/>
        <v>663.7755353559884</v>
      </c>
      <c r="P48" s="32">
        <f t="shared" si="38"/>
        <v>637.5797905912082</v>
      </c>
      <c r="Q48" s="32">
        <f t="shared" si="38"/>
        <v>612.022966430447</v>
      </c>
      <c r="R48" s="3">
        <v>2061</v>
      </c>
      <c r="S48" s="34">
        <f t="shared" si="28"/>
        <v>425</v>
      </c>
      <c r="T48" s="34">
        <f t="shared" si="34"/>
        <v>415</v>
      </c>
      <c r="U48" s="34">
        <f t="shared" si="34"/>
        <v>405</v>
      </c>
      <c r="V48" s="34">
        <f t="shared" si="34"/>
        <v>395</v>
      </c>
      <c r="W48" s="34">
        <f t="shared" si="34"/>
        <v>385</v>
      </c>
      <c r="X48" s="3">
        <v>2061</v>
      </c>
      <c r="Y48" s="34">
        <f t="shared" si="64"/>
        <v>733.1480780833851</v>
      </c>
      <c r="Z48" s="34">
        <f t="shared" si="35"/>
        <v>705.626173739888</v>
      </c>
      <c r="AA48" s="34">
        <f t="shared" si="35"/>
        <v>678.7755353559884</v>
      </c>
      <c r="AB48" s="34">
        <f t="shared" si="35"/>
        <v>652.5797905912082</v>
      </c>
      <c r="AC48" s="34">
        <f t="shared" si="35"/>
        <v>627.022966430447</v>
      </c>
      <c r="AD48" s="3">
        <v>2061</v>
      </c>
      <c r="AE48" s="34">
        <f t="shared" si="63"/>
        <v>759.4309345986308</v>
      </c>
      <c r="AF48" s="34">
        <f t="shared" si="36"/>
        <v>730.9021313157375</v>
      </c>
      <c r="AG48" s="34">
        <f t="shared" si="36"/>
        <v>703.0691525031585</v>
      </c>
      <c r="AH48" s="34">
        <f t="shared" si="36"/>
        <v>675.9150268323498</v>
      </c>
      <c r="AI48" s="34">
        <f t="shared" si="36"/>
        <v>649.4231969096096</v>
      </c>
      <c r="AL48" s="3">
        <v>2061</v>
      </c>
      <c r="AM48" s="38">
        <f t="shared" si="43"/>
        <v>253.55109390374977</v>
      </c>
      <c r="AN48" s="38">
        <f t="shared" si="44"/>
        <v>244.03294994182238</v>
      </c>
      <c r="AO48" s="38">
        <f t="shared" si="45"/>
        <v>234.74695583262488</v>
      </c>
      <c r="AP48" s="38">
        <f t="shared" si="46"/>
        <v>225.6874493846273</v>
      </c>
      <c r="AQ48" s="38">
        <f t="shared" si="47"/>
        <v>216.84890650853214</v>
      </c>
      <c r="AR48" s="38"/>
      <c r="AS48" s="38">
        <f t="shared" si="48"/>
        <v>262.640726980027</v>
      </c>
      <c r="AT48" s="38">
        <f t="shared" si="49"/>
        <v>252.77435823900473</v>
      </c>
      <c r="AU48" s="38">
        <f t="shared" si="50"/>
        <v>243.1486326380073</v>
      </c>
      <c r="AV48" s="38">
        <f t="shared" si="51"/>
        <v>233.75768083215618</v>
      </c>
      <c r="AW48" s="38">
        <f t="shared" si="52"/>
        <v>224.59577663132583</v>
      </c>
      <c r="AX48" s="38"/>
      <c r="AY48" s="3">
        <v>2061</v>
      </c>
      <c r="AZ48" s="38">
        <f t="shared" si="53"/>
        <v>218.63631363406105</v>
      </c>
      <c r="BA48" s="38">
        <f t="shared" si="54"/>
        <v>210.42884792593014</v>
      </c>
      <c r="BB48" s="38">
        <f t="shared" si="55"/>
        <v>202.42156430824144</v>
      </c>
      <c r="BC48" s="38">
        <f t="shared" si="56"/>
        <v>194.60958029098416</v>
      </c>
      <c r="BD48" s="38">
        <f t="shared" si="57"/>
        <v>186.98813246926974</v>
      </c>
      <c r="BE48" s="38"/>
      <c r="BF48" s="38">
        <f t="shared" si="58"/>
        <v>226.47427574846583</v>
      </c>
      <c r="BG48" s="38">
        <f t="shared" si="59"/>
        <v>217.96653690467164</v>
      </c>
      <c r="BH48" s="38">
        <f t="shared" si="60"/>
        <v>209.66630388633578</v>
      </c>
      <c r="BI48" s="38">
        <f t="shared" si="61"/>
        <v>201.5685155757642</v>
      </c>
      <c r="BJ48" s="38">
        <f t="shared" si="62"/>
        <v>193.66823429715782</v>
      </c>
      <c r="BL48" s="38">
        <f t="shared" si="30"/>
        <v>198.34376321911355</v>
      </c>
      <c r="BM48" s="38">
        <f t="shared" si="39"/>
        <v>190.89806671982487</v>
      </c>
      <c r="BN48" s="38">
        <f t="shared" si="40"/>
        <v>183.63397257417736</v>
      </c>
      <c r="BO48" s="38">
        <f t="shared" si="41"/>
        <v>176.54705145647247</v>
      </c>
      <c r="BP48" s="38">
        <f t="shared" si="42"/>
        <v>169.63298207334574</v>
      </c>
      <c r="BR48" s="38">
        <f t="shared" si="31"/>
        <v>205.45425129815192</v>
      </c>
      <c r="BS48" s="38">
        <f t="shared" si="21"/>
        <v>197.7361512684015</v>
      </c>
      <c r="BT48" s="38">
        <f t="shared" si="22"/>
        <v>190.20629758084004</v>
      </c>
      <c r="BU48" s="38">
        <f t="shared" si="23"/>
        <v>182.8600988612679</v>
      </c>
      <c r="BV48" s="38">
        <f t="shared" si="24"/>
        <v>175.69307572022194</v>
      </c>
    </row>
    <row r="49" spans="2:74" ht="12.75">
      <c r="B49" s="3">
        <v>2062</v>
      </c>
      <c r="C49" s="70">
        <f t="shared" si="25"/>
        <v>192.9133183106356</v>
      </c>
      <c r="D49" s="32"/>
      <c r="E49" s="32">
        <v>15</v>
      </c>
      <c r="F49" s="32">
        <f t="shared" si="65"/>
        <v>42.3149279281268</v>
      </c>
      <c r="G49" s="32">
        <f t="shared" si="37"/>
        <v>41.28285651524566</v>
      </c>
      <c r="H49" s="32">
        <f t="shared" si="37"/>
        <v>40.27595757584943</v>
      </c>
      <c r="I49" s="32">
        <f t="shared" si="37"/>
        <v>39.29361714717018</v>
      </c>
      <c r="J49" s="32">
        <f t="shared" si="37"/>
        <v>38.335236241141644</v>
      </c>
      <c r="K49" s="3">
        <v>2062</v>
      </c>
      <c r="L49" s="32">
        <f t="shared" si="27"/>
        <v>420</v>
      </c>
      <c r="M49" s="32">
        <f t="shared" si="66"/>
        <v>746.3580300354697</v>
      </c>
      <c r="N49" s="32">
        <f t="shared" si="38"/>
        <v>718.1480780833851</v>
      </c>
      <c r="O49" s="32">
        <f t="shared" si="38"/>
        <v>690.626173739888</v>
      </c>
      <c r="P49" s="32">
        <f t="shared" si="38"/>
        <v>663.7755353559884</v>
      </c>
      <c r="Q49" s="32">
        <f t="shared" si="38"/>
        <v>637.5797905912082</v>
      </c>
      <c r="R49" s="3">
        <v>2062</v>
      </c>
      <c r="S49" s="34">
        <f t="shared" si="28"/>
        <v>435</v>
      </c>
      <c r="T49" s="34">
        <f t="shared" si="34"/>
        <v>425</v>
      </c>
      <c r="U49" s="34">
        <f t="shared" si="34"/>
        <v>415</v>
      </c>
      <c r="V49" s="34">
        <f t="shared" si="34"/>
        <v>405</v>
      </c>
      <c r="W49" s="34">
        <f t="shared" si="34"/>
        <v>395</v>
      </c>
      <c r="X49" s="3">
        <v>2062</v>
      </c>
      <c r="Y49" s="34">
        <f t="shared" si="64"/>
        <v>761.3580300354697</v>
      </c>
      <c r="Z49" s="34">
        <f t="shared" si="35"/>
        <v>733.1480780833851</v>
      </c>
      <c r="AA49" s="34">
        <f t="shared" si="35"/>
        <v>705.626173739888</v>
      </c>
      <c r="AB49" s="34">
        <f t="shared" si="35"/>
        <v>678.7755353559884</v>
      </c>
      <c r="AC49" s="34">
        <f t="shared" si="35"/>
        <v>652.5797905912082</v>
      </c>
      <c r="AD49" s="3">
        <v>2062</v>
      </c>
      <c r="AE49" s="34">
        <f t="shared" si="63"/>
        <v>788.6729579635966</v>
      </c>
      <c r="AF49" s="34">
        <f t="shared" si="36"/>
        <v>759.4309345986308</v>
      </c>
      <c r="AG49" s="34">
        <f t="shared" si="36"/>
        <v>730.9021313157375</v>
      </c>
      <c r="AH49" s="34">
        <f t="shared" si="36"/>
        <v>703.0691525031585</v>
      </c>
      <c r="AI49" s="34">
        <f t="shared" si="36"/>
        <v>675.9150268323498</v>
      </c>
      <c r="AL49" s="3">
        <v>2062</v>
      </c>
      <c r="AM49" s="38">
        <f t="shared" si="43"/>
        <v>256.8850648436346</v>
      </c>
      <c r="AN49" s="38">
        <f t="shared" si="44"/>
        <v>247.36692088170716</v>
      </c>
      <c r="AO49" s="38">
        <f t="shared" si="45"/>
        <v>238.0809267725097</v>
      </c>
      <c r="AP49" s="38">
        <f t="shared" si="46"/>
        <v>229.02142032451215</v>
      </c>
      <c r="AQ49" s="38">
        <f t="shared" si="47"/>
        <v>220.18287744841697</v>
      </c>
      <c r="AR49" s="38"/>
      <c r="AS49" s="38">
        <f t="shared" si="48"/>
        <v>266.1012243312927</v>
      </c>
      <c r="AT49" s="38">
        <f t="shared" si="49"/>
        <v>256.23485559027034</v>
      </c>
      <c r="AU49" s="38">
        <f t="shared" si="50"/>
        <v>246.609129989273</v>
      </c>
      <c r="AV49" s="38">
        <f t="shared" si="51"/>
        <v>237.21817818342186</v>
      </c>
      <c r="AW49" s="38">
        <f t="shared" si="52"/>
        <v>228.05627398259148</v>
      </c>
      <c r="AX49" s="38"/>
      <c r="AY49" s="3">
        <v>2062</v>
      </c>
      <c r="AZ49" s="38">
        <f t="shared" si="53"/>
        <v>221.51118632672703</v>
      </c>
      <c r="BA49" s="38">
        <f t="shared" si="54"/>
        <v>213.30372061859612</v>
      </c>
      <c r="BB49" s="38">
        <f t="shared" si="55"/>
        <v>205.29643700090745</v>
      </c>
      <c r="BC49" s="38">
        <f t="shared" si="56"/>
        <v>197.4844529836502</v>
      </c>
      <c r="BD49" s="38">
        <f t="shared" si="57"/>
        <v>189.86300516193575</v>
      </c>
      <c r="BE49" s="38"/>
      <c r="BF49" s="38">
        <f t="shared" si="58"/>
        <v>229.45825176912678</v>
      </c>
      <c r="BG49" s="38">
        <f t="shared" si="59"/>
        <v>220.95051292533253</v>
      </c>
      <c r="BH49" s="38">
        <f t="shared" si="60"/>
        <v>212.6502799069967</v>
      </c>
      <c r="BI49" s="38">
        <f t="shared" si="61"/>
        <v>204.55249159642514</v>
      </c>
      <c r="BJ49" s="38">
        <f t="shared" si="62"/>
        <v>196.65221031781874</v>
      </c>
      <c r="BL49" s="38">
        <f t="shared" si="30"/>
        <v>200.9518069569604</v>
      </c>
      <c r="BM49" s="38">
        <f t="shared" si="39"/>
        <v>193.50611045767172</v>
      </c>
      <c r="BN49" s="38">
        <f t="shared" si="40"/>
        <v>186.24201631202425</v>
      </c>
      <c r="BO49" s="38">
        <f t="shared" si="41"/>
        <v>179.1550951943194</v>
      </c>
      <c r="BP49" s="38">
        <f t="shared" si="42"/>
        <v>172.24102581119263</v>
      </c>
      <c r="BR49" s="38">
        <f t="shared" si="31"/>
        <v>208.1612720279475</v>
      </c>
      <c r="BS49" s="38">
        <f t="shared" si="21"/>
        <v>200.44317199819702</v>
      </c>
      <c r="BT49" s="38">
        <f t="shared" si="22"/>
        <v>192.9133183106356</v>
      </c>
      <c r="BU49" s="38">
        <f t="shared" si="23"/>
        <v>185.56711959106346</v>
      </c>
      <c r="BV49" s="38">
        <f t="shared" si="24"/>
        <v>178.40009645001746</v>
      </c>
    </row>
    <row r="50" spans="2:74" ht="12.75">
      <c r="B50" s="3">
        <v>2063</v>
      </c>
      <c r="C50" s="70">
        <f t="shared" si="25"/>
        <v>195.55431414458243</v>
      </c>
      <c r="D50" s="32"/>
      <c r="E50" s="32">
        <v>15</v>
      </c>
      <c r="F50" s="32">
        <f t="shared" si="65"/>
        <v>43.37280112632997</v>
      </c>
      <c r="G50" s="32">
        <f t="shared" si="37"/>
        <v>42.3149279281268</v>
      </c>
      <c r="H50" s="32">
        <f t="shared" si="37"/>
        <v>41.28285651524566</v>
      </c>
      <c r="I50" s="32">
        <f t="shared" si="37"/>
        <v>40.27595757584943</v>
      </c>
      <c r="J50" s="32">
        <f t="shared" si="37"/>
        <v>39.29361714717018</v>
      </c>
      <c r="K50" s="3">
        <v>2063</v>
      </c>
      <c r="L50" s="32">
        <f t="shared" si="27"/>
        <v>430</v>
      </c>
      <c r="M50" s="32">
        <f t="shared" si="66"/>
        <v>775.2732307863564</v>
      </c>
      <c r="N50" s="32">
        <f t="shared" si="38"/>
        <v>746.3580300354697</v>
      </c>
      <c r="O50" s="32">
        <f t="shared" si="38"/>
        <v>718.1480780833851</v>
      </c>
      <c r="P50" s="32">
        <f t="shared" si="38"/>
        <v>690.626173739888</v>
      </c>
      <c r="Q50" s="32">
        <f t="shared" si="38"/>
        <v>663.7755353559884</v>
      </c>
      <c r="R50" s="3">
        <v>2063</v>
      </c>
      <c r="S50" s="34">
        <f t="shared" si="28"/>
        <v>445</v>
      </c>
      <c r="T50" s="34">
        <f t="shared" si="34"/>
        <v>435</v>
      </c>
      <c r="U50" s="34">
        <f t="shared" si="34"/>
        <v>425</v>
      </c>
      <c r="V50" s="34">
        <f t="shared" si="34"/>
        <v>415</v>
      </c>
      <c r="W50" s="34">
        <f t="shared" si="34"/>
        <v>405</v>
      </c>
      <c r="X50" s="3">
        <v>2063</v>
      </c>
      <c r="Y50" s="34">
        <f t="shared" si="64"/>
        <v>790.2732307863564</v>
      </c>
      <c r="Z50" s="34">
        <f t="shared" si="35"/>
        <v>761.3580300354697</v>
      </c>
      <c r="AA50" s="34">
        <f t="shared" si="35"/>
        <v>733.1480780833851</v>
      </c>
      <c r="AB50" s="34">
        <f t="shared" si="35"/>
        <v>705.626173739888</v>
      </c>
      <c r="AC50" s="34">
        <f t="shared" si="35"/>
        <v>678.7755353559884</v>
      </c>
      <c r="AD50" s="3">
        <v>2063</v>
      </c>
      <c r="AE50" s="34">
        <f t="shared" si="63"/>
        <v>818.6460319126863</v>
      </c>
      <c r="AF50" s="34">
        <f t="shared" si="36"/>
        <v>788.6729579635966</v>
      </c>
      <c r="AG50" s="34">
        <f t="shared" si="36"/>
        <v>759.4309345986308</v>
      </c>
      <c r="AH50" s="34">
        <f t="shared" si="36"/>
        <v>730.9021313157375</v>
      </c>
      <c r="AI50" s="34">
        <f t="shared" si="36"/>
        <v>703.0691525031585</v>
      </c>
      <c r="AL50" s="3">
        <v>2063</v>
      </c>
      <c r="AM50" s="38">
        <f t="shared" si="43"/>
        <v>260.1377194191319</v>
      </c>
      <c r="AN50" s="38">
        <f t="shared" si="44"/>
        <v>250.61957545720446</v>
      </c>
      <c r="AO50" s="38">
        <f t="shared" si="45"/>
        <v>241.33358134800696</v>
      </c>
      <c r="AP50" s="38">
        <f t="shared" si="46"/>
        <v>232.27407490000942</v>
      </c>
      <c r="AQ50" s="38">
        <f t="shared" si="47"/>
        <v>223.43553202391428</v>
      </c>
      <c r="AR50" s="38"/>
      <c r="AS50" s="38">
        <f t="shared" si="48"/>
        <v>269.4773193081371</v>
      </c>
      <c r="AT50" s="38">
        <f t="shared" si="49"/>
        <v>259.6109505671148</v>
      </c>
      <c r="AU50" s="38">
        <f t="shared" si="50"/>
        <v>249.98522496611736</v>
      </c>
      <c r="AV50" s="38">
        <f t="shared" si="51"/>
        <v>240.59427316026628</v>
      </c>
      <c r="AW50" s="38">
        <f t="shared" si="52"/>
        <v>231.43236895943593</v>
      </c>
      <c r="AX50" s="38"/>
      <c r="AY50" s="3">
        <v>2063</v>
      </c>
      <c r="AZ50" s="38">
        <f t="shared" si="53"/>
        <v>224.31594017323044</v>
      </c>
      <c r="BA50" s="38">
        <f t="shared" si="54"/>
        <v>216.10847446509953</v>
      </c>
      <c r="BB50" s="38">
        <f t="shared" si="55"/>
        <v>208.10119084741083</v>
      </c>
      <c r="BC50" s="38">
        <f t="shared" si="56"/>
        <v>200.28920683015357</v>
      </c>
      <c r="BD50" s="38">
        <f t="shared" si="57"/>
        <v>192.6677590084392</v>
      </c>
      <c r="BE50" s="38"/>
      <c r="BF50" s="38">
        <f t="shared" si="58"/>
        <v>232.3694478868447</v>
      </c>
      <c r="BG50" s="38">
        <f t="shared" si="59"/>
        <v>223.8617090430505</v>
      </c>
      <c r="BH50" s="38">
        <f t="shared" si="60"/>
        <v>215.56147602471464</v>
      </c>
      <c r="BI50" s="38">
        <f t="shared" si="61"/>
        <v>207.4636877141431</v>
      </c>
      <c r="BJ50" s="38">
        <f t="shared" si="62"/>
        <v>199.5634064355367</v>
      </c>
      <c r="BL50" s="38">
        <f t="shared" si="30"/>
        <v>203.496239871933</v>
      </c>
      <c r="BM50" s="38">
        <f t="shared" si="39"/>
        <v>196.0505433726443</v>
      </c>
      <c r="BN50" s="38">
        <f t="shared" si="40"/>
        <v>188.7864492269968</v>
      </c>
      <c r="BO50" s="38">
        <f t="shared" si="41"/>
        <v>181.69952810929192</v>
      </c>
      <c r="BP50" s="38">
        <f t="shared" si="42"/>
        <v>174.78545872616525</v>
      </c>
      <c r="BR50" s="38">
        <f t="shared" si="31"/>
        <v>210.8022678618943</v>
      </c>
      <c r="BS50" s="38">
        <f t="shared" si="21"/>
        <v>203.08416783214386</v>
      </c>
      <c r="BT50" s="38">
        <f t="shared" si="22"/>
        <v>195.55431414458243</v>
      </c>
      <c r="BU50" s="38">
        <f t="shared" si="23"/>
        <v>188.2081154250103</v>
      </c>
      <c r="BV50" s="38">
        <f t="shared" si="24"/>
        <v>181.04109228396433</v>
      </c>
    </row>
    <row r="51" spans="2:74" ht="12.75">
      <c r="B51" s="3">
        <v>2064</v>
      </c>
      <c r="C51" s="70">
        <f t="shared" si="25"/>
        <v>198.13089544599404</v>
      </c>
      <c r="D51" s="32"/>
      <c r="E51" s="32">
        <v>15</v>
      </c>
      <c r="F51" s="32">
        <f t="shared" si="65"/>
        <v>44.45712115448821</v>
      </c>
      <c r="G51" s="32">
        <f t="shared" si="37"/>
        <v>43.37280112632997</v>
      </c>
      <c r="H51" s="32">
        <f t="shared" si="37"/>
        <v>42.3149279281268</v>
      </c>
      <c r="I51" s="32">
        <f t="shared" si="37"/>
        <v>41.28285651524566</v>
      </c>
      <c r="J51" s="32">
        <f t="shared" si="37"/>
        <v>40.27595757584943</v>
      </c>
      <c r="K51" s="3">
        <v>2064</v>
      </c>
      <c r="L51" s="32">
        <f t="shared" si="27"/>
        <v>440</v>
      </c>
      <c r="M51" s="32">
        <f t="shared" si="66"/>
        <v>804.9113115560152</v>
      </c>
      <c r="N51" s="32">
        <f t="shared" si="38"/>
        <v>775.2732307863564</v>
      </c>
      <c r="O51" s="32">
        <f t="shared" si="38"/>
        <v>746.3580300354697</v>
      </c>
      <c r="P51" s="32">
        <f t="shared" si="38"/>
        <v>718.1480780833851</v>
      </c>
      <c r="Q51" s="32">
        <f t="shared" si="38"/>
        <v>690.626173739888</v>
      </c>
      <c r="R51" s="3">
        <v>2064</v>
      </c>
      <c r="S51" s="34">
        <f t="shared" si="28"/>
        <v>455</v>
      </c>
      <c r="T51" s="34">
        <f t="shared" si="34"/>
        <v>445</v>
      </c>
      <c r="U51" s="34">
        <f t="shared" si="34"/>
        <v>435</v>
      </c>
      <c r="V51" s="34">
        <f t="shared" si="34"/>
        <v>425</v>
      </c>
      <c r="W51" s="34">
        <f t="shared" si="34"/>
        <v>415</v>
      </c>
      <c r="X51" s="3">
        <v>2064</v>
      </c>
      <c r="Y51" s="34">
        <f t="shared" si="64"/>
        <v>819.9113115560152</v>
      </c>
      <c r="Z51" s="34">
        <f t="shared" si="35"/>
        <v>790.2732307863564</v>
      </c>
      <c r="AA51" s="34">
        <f t="shared" si="35"/>
        <v>761.3580300354697</v>
      </c>
      <c r="AB51" s="34">
        <f t="shared" si="35"/>
        <v>733.1480780833851</v>
      </c>
      <c r="AC51" s="34">
        <f t="shared" si="35"/>
        <v>705.626173739888</v>
      </c>
      <c r="AD51" s="3">
        <v>2064</v>
      </c>
      <c r="AE51" s="34">
        <f t="shared" si="63"/>
        <v>849.3684327105034</v>
      </c>
      <c r="AF51" s="34">
        <f t="shared" si="36"/>
        <v>818.6460319126863</v>
      </c>
      <c r="AG51" s="34">
        <f t="shared" si="36"/>
        <v>788.6729579635966</v>
      </c>
      <c r="AH51" s="34">
        <f t="shared" si="36"/>
        <v>759.4309345986308</v>
      </c>
      <c r="AI51" s="34">
        <f t="shared" si="36"/>
        <v>730.9021313157375</v>
      </c>
      <c r="AL51" s="3">
        <v>2064</v>
      </c>
      <c r="AM51" s="38">
        <f t="shared" si="43"/>
        <v>263.3110409562024</v>
      </c>
      <c r="AN51" s="38">
        <f t="shared" si="44"/>
        <v>253.79289699427503</v>
      </c>
      <c r="AO51" s="38">
        <f t="shared" si="45"/>
        <v>244.50690288507755</v>
      </c>
      <c r="AP51" s="38">
        <f t="shared" si="46"/>
        <v>235.44739643708</v>
      </c>
      <c r="AQ51" s="38">
        <f t="shared" si="47"/>
        <v>226.60885356098484</v>
      </c>
      <c r="AR51" s="38"/>
      <c r="AS51" s="38">
        <f t="shared" si="48"/>
        <v>272.7710705050585</v>
      </c>
      <c r="AT51" s="38">
        <f t="shared" si="49"/>
        <v>262.9047017640362</v>
      </c>
      <c r="AU51" s="38">
        <f t="shared" si="50"/>
        <v>253.27897616303883</v>
      </c>
      <c r="AV51" s="38">
        <f t="shared" si="51"/>
        <v>243.8880243571877</v>
      </c>
      <c r="AW51" s="38">
        <f t="shared" si="52"/>
        <v>234.72612015635738</v>
      </c>
      <c r="AX51" s="38"/>
      <c r="AY51" s="3">
        <v>2064</v>
      </c>
      <c r="AZ51" s="38">
        <f t="shared" si="53"/>
        <v>227.05228538933136</v>
      </c>
      <c r="BA51" s="38">
        <f t="shared" si="54"/>
        <v>218.84481968120048</v>
      </c>
      <c r="BB51" s="38">
        <f t="shared" si="55"/>
        <v>210.83753606351178</v>
      </c>
      <c r="BC51" s="38">
        <f t="shared" si="56"/>
        <v>203.0255520462545</v>
      </c>
      <c r="BD51" s="38">
        <f t="shared" si="57"/>
        <v>195.4041042245401</v>
      </c>
      <c r="BE51" s="38"/>
      <c r="BF51" s="38">
        <f t="shared" si="58"/>
        <v>235.20963922120373</v>
      </c>
      <c r="BG51" s="38">
        <f t="shared" si="59"/>
        <v>226.70190037740952</v>
      </c>
      <c r="BH51" s="38">
        <f t="shared" si="60"/>
        <v>218.40166735907368</v>
      </c>
      <c r="BI51" s="38">
        <f t="shared" si="61"/>
        <v>210.3038790485021</v>
      </c>
      <c r="BJ51" s="38">
        <f t="shared" si="62"/>
        <v>202.40359776989575</v>
      </c>
      <c r="BL51" s="38">
        <f t="shared" si="30"/>
        <v>205.978613447516</v>
      </c>
      <c r="BM51" s="38">
        <f t="shared" si="39"/>
        <v>198.53291694822735</v>
      </c>
      <c r="BN51" s="38">
        <f t="shared" si="40"/>
        <v>191.26882280257985</v>
      </c>
      <c r="BO51" s="38">
        <f t="shared" si="41"/>
        <v>184.18190168487496</v>
      </c>
      <c r="BP51" s="38">
        <f t="shared" si="42"/>
        <v>177.26783230174826</v>
      </c>
      <c r="BR51" s="38">
        <f t="shared" si="31"/>
        <v>213.37884916330592</v>
      </c>
      <c r="BS51" s="38">
        <f t="shared" si="21"/>
        <v>205.66074913355547</v>
      </c>
      <c r="BT51" s="38">
        <f t="shared" si="22"/>
        <v>198.13089544599404</v>
      </c>
      <c r="BU51" s="38">
        <f t="shared" si="23"/>
        <v>190.78469672642188</v>
      </c>
      <c r="BV51" s="38">
        <f t="shared" si="24"/>
        <v>183.61767358537597</v>
      </c>
    </row>
    <row r="52" spans="2:74" ht="12.75">
      <c r="B52" s="3">
        <v>2065</v>
      </c>
      <c r="C52" s="70">
        <f t="shared" si="25"/>
        <v>200.64463330102973</v>
      </c>
      <c r="D52" s="32"/>
      <c r="E52" s="32">
        <v>15</v>
      </c>
      <c r="F52" s="32">
        <f t="shared" si="65"/>
        <v>45.56854918335041</v>
      </c>
      <c r="G52" s="32">
        <f t="shared" si="37"/>
        <v>44.45712115448821</v>
      </c>
      <c r="H52" s="32">
        <f t="shared" si="37"/>
        <v>43.37280112632997</v>
      </c>
      <c r="I52" s="32">
        <f t="shared" si="37"/>
        <v>42.3149279281268</v>
      </c>
      <c r="J52" s="32">
        <f t="shared" si="37"/>
        <v>41.28285651524566</v>
      </c>
      <c r="K52" s="3">
        <v>2065</v>
      </c>
      <c r="L52" s="32">
        <f t="shared" si="27"/>
        <v>450</v>
      </c>
      <c r="M52" s="32">
        <f t="shared" si="66"/>
        <v>835.2903443449155</v>
      </c>
      <c r="N52" s="32">
        <f t="shared" si="38"/>
        <v>804.9113115560152</v>
      </c>
      <c r="O52" s="32">
        <f t="shared" si="38"/>
        <v>775.2732307863564</v>
      </c>
      <c r="P52" s="32">
        <f t="shared" si="38"/>
        <v>746.3580300354697</v>
      </c>
      <c r="Q52" s="32">
        <f t="shared" si="38"/>
        <v>718.1480780833851</v>
      </c>
      <c r="R52" s="3">
        <v>2065</v>
      </c>
      <c r="S52" s="34">
        <f t="shared" si="28"/>
        <v>465</v>
      </c>
      <c r="T52" s="34">
        <f t="shared" si="34"/>
        <v>455</v>
      </c>
      <c r="U52" s="34">
        <f t="shared" si="34"/>
        <v>445</v>
      </c>
      <c r="V52" s="34">
        <f t="shared" si="34"/>
        <v>435</v>
      </c>
      <c r="W52" s="34">
        <f t="shared" si="34"/>
        <v>425</v>
      </c>
      <c r="X52" s="3">
        <v>2065</v>
      </c>
      <c r="Y52" s="34">
        <f t="shared" si="64"/>
        <v>850.2903443449155</v>
      </c>
      <c r="Z52" s="34">
        <f t="shared" si="35"/>
        <v>819.9113115560152</v>
      </c>
      <c r="AA52" s="34">
        <f t="shared" si="35"/>
        <v>790.2732307863564</v>
      </c>
      <c r="AB52" s="34">
        <f t="shared" si="35"/>
        <v>761.3580300354697</v>
      </c>
      <c r="AC52" s="34">
        <f t="shared" si="35"/>
        <v>733.1480780833851</v>
      </c>
      <c r="AD52" s="3">
        <v>2065</v>
      </c>
      <c r="AE52" s="34">
        <f t="shared" si="63"/>
        <v>880.858893528266</v>
      </c>
      <c r="AF52" s="34">
        <f t="shared" si="36"/>
        <v>849.3684327105034</v>
      </c>
      <c r="AG52" s="34">
        <f t="shared" si="36"/>
        <v>818.6460319126863</v>
      </c>
      <c r="AH52" s="34">
        <f t="shared" si="36"/>
        <v>788.6729579635966</v>
      </c>
      <c r="AI52" s="34">
        <f t="shared" si="36"/>
        <v>759.4309345986308</v>
      </c>
      <c r="AL52" s="3">
        <v>2065</v>
      </c>
      <c r="AM52" s="38">
        <f t="shared" si="43"/>
        <v>266.40696440700293</v>
      </c>
      <c r="AN52" s="38">
        <f t="shared" si="44"/>
        <v>256.8888204450755</v>
      </c>
      <c r="AO52" s="38">
        <f t="shared" si="45"/>
        <v>247.60282633587804</v>
      </c>
      <c r="AP52" s="38">
        <f t="shared" si="46"/>
        <v>238.5433198878805</v>
      </c>
      <c r="AQ52" s="38">
        <f t="shared" si="47"/>
        <v>229.70477701178532</v>
      </c>
      <c r="AR52" s="38"/>
      <c r="AS52" s="38">
        <f t="shared" si="48"/>
        <v>275.98448630693304</v>
      </c>
      <c r="AT52" s="38">
        <f t="shared" si="49"/>
        <v>266.1181175659107</v>
      </c>
      <c r="AU52" s="38">
        <f t="shared" si="50"/>
        <v>256.49239196491334</v>
      </c>
      <c r="AV52" s="38">
        <f t="shared" si="51"/>
        <v>247.10144015906226</v>
      </c>
      <c r="AW52" s="38">
        <f t="shared" si="52"/>
        <v>237.93953595823186</v>
      </c>
      <c r="AX52" s="38"/>
      <c r="AY52" s="3">
        <v>2065</v>
      </c>
      <c r="AZ52" s="38">
        <f t="shared" si="53"/>
        <v>229.7218904782103</v>
      </c>
      <c r="BA52" s="38">
        <f t="shared" si="54"/>
        <v>221.5144247700794</v>
      </c>
      <c r="BB52" s="38">
        <f t="shared" si="55"/>
        <v>213.50714115239072</v>
      </c>
      <c r="BC52" s="38">
        <f t="shared" si="56"/>
        <v>205.69515713513343</v>
      </c>
      <c r="BD52" s="38">
        <f t="shared" si="57"/>
        <v>198.07370931341904</v>
      </c>
      <c r="BE52" s="38"/>
      <c r="BF52" s="38">
        <f t="shared" si="58"/>
        <v>237.98055759618816</v>
      </c>
      <c r="BG52" s="38">
        <f t="shared" si="59"/>
        <v>229.4728187523939</v>
      </c>
      <c r="BH52" s="38">
        <f t="shared" si="60"/>
        <v>221.17258573405806</v>
      </c>
      <c r="BI52" s="38">
        <f t="shared" si="61"/>
        <v>213.07479742348653</v>
      </c>
      <c r="BJ52" s="38">
        <f t="shared" si="62"/>
        <v>205.17451614488013</v>
      </c>
      <c r="BL52" s="38">
        <f t="shared" si="30"/>
        <v>208.40044132613357</v>
      </c>
      <c r="BM52" s="38">
        <f t="shared" si="39"/>
        <v>200.9547448268449</v>
      </c>
      <c r="BN52" s="38">
        <f t="shared" si="40"/>
        <v>193.6906506811974</v>
      </c>
      <c r="BO52" s="38">
        <f t="shared" si="41"/>
        <v>186.60372956349252</v>
      </c>
      <c r="BP52" s="38">
        <f t="shared" si="42"/>
        <v>179.68966018036582</v>
      </c>
      <c r="BR52" s="38">
        <f t="shared" si="31"/>
        <v>215.89258701834166</v>
      </c>
      <c r="BS52" s="38">
        <f t="shared" si="21"/>
        <v>208.17448698859116</v>
      </c>
      <c r="BT52" s="38">
        <f t="shared" si="22"/>
        <v>200.64463330102973</v>
      </c>
      <c r="BU52" s="38">
        <f t="shared" si="23"/>
        <v>193.29843458145763</v>
      </c>
      <c r="BV52" s="38">
        <f t="shared" si="24"/>
        <v>186.13141144041163</v>
      </c>
    </row>
    <row r="53" spans="2:74" ht="12.75">
      <c r="B53" s="3">
        <v>2066</v>
      </c>
      <c r="C53" s="70">
        <f t="shared" si="25"/>
        <v>203.09706047667433</v>
      </c>
      <c r="D53" s="32"/>
      <c r="E53" s="32">
        <v>15</v>
      </c>
      <c r="F53" s="32">
        <f t="shared" si="65"/>
        <v>46.70776291293417</v>
      </c>
      <c r="G53" s="32">
        <f t="shared" si="37"/>
        <v>45.56854918335041</v>
      </c>
      <c r="H53" s="32">
        <f t="shared" si="37"/>
        <v>44.45712115448821</v>
      </c>
      <c r="I53" s="32">
        <f t="shared" si="37"/>
        <v>43.37280112632997</v>
      </c>
      <c r="J53" s="32">
        <f t="shared" si="37"/>
        <v>42.3149279281268</v>
      </c>
      <c r="K53" s="3">
        <v>2066</v>
      </c>
      <c r="L53" s="32">
        <f t="shared" si="27"/>
        <v>460</v>
      </c>
      <c r="M53" s="32">
        <f t="shared" si="66"/>
        <v>866.4288529535384</v>
      </c>
      <c r="N53" s="32">
        <f t="shared" si="38"/>
        <v>835.2903443449155</v>
      </c>
      <c r="O53" s="32">
        <f t="shared" si="38"/>
        <v>804.9113115560152</v>
      </c>
      <c r="P53" s="32">
        <f t="shared" si="38"/>
        <v>775.2732307863564</v>
      </c>
      <c r="Q53" s="32">
        <f t="shared" si="38"/>
        <v>746.3580300354697</v>
      </c>
      <c r="R53" s="3">
        <v>2066</v>
      </c>
      <c r="S53" s="34">
        <f t="shared" si="28"/>
        <v>475</v>
      </c>
      <c r="T53" s="34">
        <f t="shared" si="34"/>
        <v>465</v>
      </c>
      <c r="U53" s="34">
        <f t="shared" si="34"/>
        <v>455</v>
      </c>
      <c r="V53" s="34">
        <f t="shared" si="34"/>
        <v>445</v>
      </c>
      <c r="W53" s="34">
        <f t="shared" si="34"/>
        <v>435</v>
      </c>
      <c r="X53" s="3">
        <v>2066</v>
      </c>
      <c r="Y53" s="34">
        <f t="shared" si="64"/>
        <v>881.4288529535384</v>
      </c>
      <c r="Z53" s="34">
        <f t="shared" si="35"/>
        <v>850.2903443449155</v>
      </c>
      <c r="AA53" s="34">
        <f t="shared" si="35"/>
        <v>819.9113115560152</v>
      </c>
      <c r="AB53" s="34">
        <f t="shared" si="35"/>
        <v>790.2732307863564</v>
      </c>
      <c r="AC53" s="34">
        <f t="shared" si="35"/>
        <v>761.3580300354697</v>
      </c>
      <c r="AD53" s="3">
        <v>2066</v>
      </c>
      <c r="AE53" s="34">
        <f t="shared" si="63"/>
        <v>913.1366158664725</v>
      </c>
      <c r="AF53" s="34">
        <f t="shared" si="36"/>
        <v>880.858893528266</v>
      </c>
      <c r="AG53" s="34">
        <f t="shared" si="36"/>
        <v>849.3684327105034</v>
      </c>
      <c r="AH53" s="34">
        <f t="shared" si="36"/>
        <v>818.6460319126863</v>
      </c>
      <c r="AI53" s="34">
        <f t="shared" si="36"/>
        <v>788.6729579635966</v>
      </c>
      <c r="AL53" s="3">
        <v>2066</v>
      </c>
      <c r="AM53" s="38">
        <f t="shared" si="43"/>
        <v>269.42737752973517</v>
      </c>
      <c r="AN53" s="38">
        <f t="shared" si="44"/>
        <v>259.90923356780775</v>
      </c>
      <c r="AO53" s="38">
        <f t="shared" si="45"/>
        <v>250.62323945861027</v>
      </c>
      <c r="AP53" s="38">
        <f t="shared" si="46"/>
        <v>241.56373301061274</v>
      </c>
      <c r="AQ53" s="38">
        <f t="shared" si="47"/>
        <v>232.72519013451756</v>
      </c>
      <c r="AR53" s="38"/>
      <c r="AS53" s="38">
        <f t="shared" si="48"/>
        <v>279.11952611363995</v>
      </c>
      <c r="AT53" s="38">
        <f t="shared" si="49"/>
        <v>269.25315737261764</v>
      </c>
      <c r="AU53" s="38">
        <f t="shared" si="50"/>
        <v>259.6274317716202</v>
      </c>
      <c r="AV53" s="38">
        <f t="shared" si="51"/>
        <v>250.23647996576912</v>
      </c>
      <c r="AW53" s="38">
        <f t="shared" si="52"/>
        <v>241.0745757649388</v>
      </c>
      <c r="AX53" s="38"/>
      <c r="AY53" s="3">
        <v>2066</v>
      </c>
      <c r="AZ53" s="38">
        <f t="shared" si="53"/>
        <v>232.32638324784833</v>
      </c>
      <c r="BA53" s="38">
        <f t="shared" si="54"/>
        <v>224.11891753971742</v>
      </c>
      <c r="BB53" s="38">
        <f t="shared" si="55"/>
        <v>216.11163392202872</v>
      </c>
      <c r="BC53" s="38">
        <f t="shared" si="56"/>
        <v>208.29964990477146</v>
      </c>
      <c r="BD53" s="38">
        <f t="shared" si="57"/>
        <v>200.67820208305704</v>
      </c>
      <c r="BE53" s="38"/>
      <c r="BF53" s="38">
        <f t="shared" si="58"/>
        <v>240.68389259617297</v>
      </c>
      <c r="BG53" s="38">
        <f t="shared" si="59"/>
        <v>232.17615375237872</v>
      </c>
      <c r="BH53" s="38">
        <f t="shared" si="60"/>
        <v>223.87592073404286</v>
      </c>
      <c r="BI53" s="38">
        <f t="shared" si="61"/>
        <v>215.77813242347133</v>
      </c>
      <c r="BJ53" s="38">
        <f t="shared" si="62"/>
        <v>207.87785114486493</v>
      </c>
      <c r="BL53" s="38">
        <f t="shared" si="30"/>
        <v>210.76320023210198</v>
      </c>
      <c r="BM53" s="38">
        <f t="shared" si="39"/>
        <v>203.3175037328133</v>
      </c>
      <c r="BN53" s="38">
        <f t="shared" si="40"/>
        <v>196.0534095871658</v>
      </c>
      <c r="BO53" s="38">
        <f t="shared" si="41"/>
        <v>188.96648846946093</v>
      </c>
      <c r="BP53" s="38">
        <f t="shared" si="42"/>
        <v>182.0524190863342</v>
      </c>
      <c r="BR53" s="38">
        <f t="shared" si="31"/>
        <v>218.34501419398626</v>
      </c>
      <c r="BS53" s="38">
        <f t="shared" si="21"/>
        <v>210.62691416423579</v>
      </c>
      <c r="BT53" s="38">
        <f t="shared" si="22"/>
        <v>203.09706047667433</v>
      </c>
      <c r="BU53" s="38">
        <f t="shared" si="23"/>
        <v>195.75086175710223</v>
      </c>
      <c r="BV53" s="38">
        <f t="shared" si="24"/>
        <v>188.58383861605623</v>
      </c>
    </row>
    <row r="54" spans="2:74" ht="12.75">
      <c r="B54" s="3">
        <v>2067</v>
      </c>
      <c r="C54" s="70">
        <f t="shared" si="25"/>
        <v>205.48967235535196</v>
      </c>
      <c r="D54" s="32"/>
      <c r="E54" s="32">
        <v>15</v>
      </c>
      <c r="F54" s="32">
        <f t="shared" si="65"/>
        <v>47.87545698575752</v>
      </c>
      <c r="G54" s="32">
        <f t="shared" si="37"/>
        <v>46.70776291293417</v>
      </c>
      <c r="H54" s="32">
        <f t="shared" si="37"/>
        <v>45.56854918335041</v>
      </c>
      <c r="I54" s="32">
        <f t="shared" si="37"/>
        <v>44.45712115448821</v>
      </c>
      <c r="J54" s="32">
        <f t="shared" si="37"/>
        <v>43.37280112632997</v>
      </c>
      <c r="K54" s="3">
        <v>2067</v>
      </c>
      <c r="L54" s="32">
        <f t="shared" si="27"/>
        <v>470</v>
      </c>
      <c r="M54" s="32">
        <f t="shared" si="66"/>
        <v>898.3458242773768</v>
      </c>
      <c r="N54" s="32">
        <f t="shared" si="38"/>
        <v>866.4288529535384</v>
      </c>
      <c r="O54" s="32">
        <f t="shared" si="38"/>
        <v>835.2903443449155</v>
      </c>
      <c r="P54" s="32">
        <f t="shared" si="38"/>
        <v>804.9113115560152</v>
      </c>
      <c r="Q54" s="32">
        <f t="shared" si="38"/>
        <v>775.2732307863564</v>
      </c>
      <c r="R54" s="3">
        <v>2067</v>
      </c>
      <c r="S54" s="34">
        <f t="shared" si="28"/>
        <v>485</v>
      </c>
      <c r="T54" s="34">
        <f t="shared" si="34"/>
        <v>475</v>
      </c>
      <c r="U54" s="34">
        <f t="shared" si="34"/>
        <v>465</v>
      </c>
      <c r="V54" s="34">
        <f t="shared" si="34"/>
        <v>455</v>
      </c>
      <c r="W54" s="34">
        <f t="shared" si="34"/>
        <v>445</v>
      </c>
      <c r="X54" s="3">
        <v>2067</v>
      </c>
      <c r="Y54" s="34">
        <f t="shared" si="64"/>
        <v>913.3458242773768</v>
      </c>
      <c r="Z54" s="34">
        <f t="shared" si="35"/>
        <v>881.4288529535384</v>
      </c>
      <c r="AA54" s="34">
        <f t="shared" si="35"/>
        <v>850.2903443449155</v>
      </c>
      <c r="AB54" s="34">
        <f t="shared" si="35"/>
        <v>819.9113115560152</v>
      </c>
      <c r="AC54" s="34">
        <f t="shared" si="35"/>
        <v>790.2732307863564</v>
      </c>
      <c r="AD54" s="3">
        <v>2067</v>
      </c>
      <c r="AE54" s="34">
        <f t="shared" si="63"/>
        <v>946.2212812631343</v>
      </c>
      <c r="AF54" s="34">
        <f t="shared" si="36"/>
        <v>913.1366158664725</v>
      </c>
      <c r="AG54" s="34">
        <f t="shared" si="36"/>
        <v>880.858893528266</v>
      </c>
      <c r="AH54" s="34">
        <f t="shared" si="36"/>
        <v>849.3684327105034</v>
      </c>
      <c r="AI54" s="34">
        <f t="shared" si="36"/>
        <v>818.6460319126863</v>
      </c>
      <c r="AL54" s="3">
        <v>2067</v>
      </c>
      <c r="AM54" s="38">
        <f t="shared" si="43"/>
        <v>272.37412203971786</v>
      </c>
      <c r="AN54" s="38">
        <f t="shared" si="44"/>
        <v>262.85597807779044</v>
      </c>
      <c r="AO54" s="38">
        <f t="shared" si="45"/>
        <v>253.56998396859296</v>
      </c>
      <c r="AP54" s="38">
        <f t="shared" si="46"/>
        <v>244.51047752059543</v>
      </c>
      <c r="AQ54" s="38">
        <f t="shared" si="47"/>
        <v>235.67193464450028</v>
      </c>
      <c r="AR54" s="38"/>
      <c r="AS54" s="38">
        <f t="shared" si="48"/>
        <v>282.1781015348174</v>
      </c>
      <c r="AT54" s="38">
        <f t="shared" si="49"/>
        <v>272.3117327937951</v>
      </c>
      <c r="AU54" s="38">
        <f t="shared" si="50"/>
        <v>262.6860071927977</v>
      </c>
      <c r="AV54" s="38">
        <f t="shared" si="51"/>
        <v>253.2950553869466</v>
      </c>
      <c r="AW54" s="38">
        <f t="shared" si="52"/>
        <v>244.13315118611627</v>
      </c>
      <c r="AX54" s="38"/>
      <c r="AY54" s="3">
        <v>2067</v>
      </c>
      <c r="AZ54" s="38">
        <f t="shared" si="53"/>
        <v>234.86735180359267</v>
      </c>
      <c r="BA54" s="38">
        <f t="shared" si="54"/>
        <v>226.65988609546176</v>
      </c>
      <c r="BB54" s="38">
        <f t="shared" si="55"/>
        <v>218.65260247777306</v>
      </c>
      <c r="BC54" s="38">
        <f t="shared" si="56"/>
        <v>210.8406184605158</v>
      </c>
      <c r="BD54" s="38">
        <f t="shared" si="57"/>
        <v>203.2191706388014</v>
      </c>
      <c r="BE54" s="38"/>
      <c r="BF54" s="38">
        <f t="shared" si="58"/>
        <v>243.32129259615806</v>
      </c>
      <c r="BG54" s="38">
        <f t="shared" si="59"/>
        <v>234.81355375236382</v>
      </c>
      <c r="BH54" s="38">
        <f t="shared" si="60"/>
        <v>226.51332073402799</v>
      </c>
      <c r="BI54" s="38">
        <f t="shared" si="61"/>
        <v>218.41553242345643</v>
      </c>
      <c r="BJ54" s="38">
        <f t="shared" si="62"/>
        <v>210.51525114485005</v>
      </c>
      <c r="BL54" s="38">
        <f t="shared" si="30"/>
        <v>213.0683308720711</v>
      </c>
      <c r="BM54" s="38">
        <f t="shared" si="39"/>
        <v>205.62263437278241</v>
      </c>
      <c r="BN54" s="38">
        <f t="shared" si="40"/>
        <v>198.3585402271349</v>
      </c>
      <c r="BO54" s="38">
        <f t="shared" si="41"/>
        <v>191.27161910943002</v>
      </c>
      <c r="BP54" s="38">
        <f t="shared" si="42"/>
        <v>184.35754972630332</v>
      </c>
      <c r="BR54" s="38">
        <f t="shared" si="31"/>
        <v>220.73762607266383</v>
      </c>
      <c r="BS54" s="38">
        <f t="shared" si="21"/>
        <v>213.01952604291336</v>
      </c>
      <c r="BT54" s="38">
        <f t="shared" si="22"/>
        <v>205.48967235535196</v>
      </c>
      <c r="BU54" s="38">
        <f t="shared" si="23"/>
        <v>198.1434736357798</v>
      </c>
      <c r="BV54" s="38">
        <f t="shared" si="24"/>
        <v>190.97645049473385</v>
      </c>
    </row>
    <row r="55" spans="2:74" ht="12.75">
      <c r="B55" s="3">
        <v>2068</v>
      </c>
      <c r="C55" s="70">
        <f t="shared" si="25"/>
        <v>207.8239278467448</v>
      </c>
      <c r="D55" s="32"/>
      <c r="E55" s="32">
        <v>15</v>
      </c>
      <c r="F55" s="32">
        <f t="shared" si="65"/>
        <v>49.07234341040146</v>
      </c>
      <c r="G55" s="32">
        <f t="shared" si="37"/>
        <v>47.87545698575752</v>
      </c>
      <c r="H55" s="32">
        <f t="shared" si="37"/>
        <v>46.70776291293417</v>
      </c>
      <c r="I55" s="32">
        <f t="shared" si="37"/>
        <v>45.56854918335041</v>
      </c>
      <c r="J55" s="32">
        <f t="shared" si="37"/>
        <v>44.45712115448821</v>
      </c>
      <c r="K55" s="3">
        <v>2068</v>
      </c>
      <c r="L55" s="32">
        <f t="shared" si="27"/>
        <v>480</v>
      </c>
      <c r="M55" s="32">
        <f t="shared" si="66"/>
        <v>931.0607198843112</v>
      </c>
      <c r="N55" s="32">
        <f t="shared" si="38"/>
        <v>898.3458242773768</v>
      </c>
      <c r="O55" s="32">
        <f t="shared" si="38"/>
        <v>866.4288529535384</v>
      </c>
      <c r="P55" s="32">
        <f t="shared" si="38"/>
        <v>835.2903443449155</v>
      </c>
      <c r="Q55" s="32">
        <f t="shared" si="38"/>
        <v>804.9113115560152</v>
      </c>
      <c r="R55" s="3">
        <v>2068</v>
      </c>
      <c r="S55" s="34">
        <f t="shared" si="28"/>
        <v>495</v>
      </c>
      <c r="T55" s="34">
        <f t="shared" si="34"/>
        <v>485</v>
      </c>
      <c r="U55" s="34">
        <f t="shared" si="34"/>
        <v>475</v>
      </c>
      <c r="V55" s="34">
        <f t="shared" si="34"/>
        <v>465</v>
      </c>
      <c r="W55" s="34">
        <f t="shared" si="34"/>
        <v>455</v>
      </c>
      <c r="X55" s="3">
        <v>2068</v>
      </c>
      <c r="Y55" s="34">
        <f t="shared" si="64"/>
        <v>946.0607198843112</v>
      </c>
      <c r="Z55" s="34">
        <f t="shared" si="35"/>
        <v>913.3458242773768</v>
      </c>
      <c r="AA55" s="34">
        <f t="shared" si="35"/>
        <v>881.4288529535384</v>
      </c>
      <c r="AB55" s="34">
        <f t="shared" si="35"/>
        <v>850.2903443449155</v>
      </c>
      <c r="AC55" s="34">
        <f t="shared" si="35"/>
        <v>819.9113115560152</v>
      </c>
      <c r="AD55" s="3">
        <v>2068</v>
      </c>
      <c r="AE55" s="34">
        <f t="shared" si="63"/>
        <v>980.1330632947127</v>
      </c>
      <c r="AF55" s="34">
        <f t="shared" si="36"/>
        <v>946.2212812631343</v>
      </c>
      <c r="AG55" s="34">
        <f t="shared" si="36"/>
        <v>913.1366158664725</v>
      </c>
      <c r="AH55" s="34">
        <f t="shared" si="36"/>
        <v>880.858893528266</v>
      </c>
      <c r="AI55" s="34">
        <f t="shared" si="36"/>
        <v>849.3684327105034</v>
      </c>
      <c r="AL55" s="3">
        <v>2068</v>
      </c>
      <c r="AM55" s="38">
        <f t="shared" si="43"/>
        <v>275.2489947323839</v>
      </c>
      <c r="AN55" s="38">
        <f t="shared" si="44"/>
        <v>265.73085077045647</v>
      </c>
      <c r="AO55" s="38">
        <f t="shared" si="45"/>
        <v>256.44485666125894</v>
      </c>
      <c r="AP55" s="38">
        <f t="shared" si="46"/>
        <v>247.3853502132614</v>
      </c>
      <c r="AQ55" s="38">
        <f t="shared" si="47"/>
        <v>238.54680733716626</v>
      </c>
      <c r="AR55" s="38"/>
      <c r="AS55" s="38">
        <f t="shared" si="48"/>
        <v>285.1620775554784</v>
      </c>
      <c r="AT55" s="38">
        <f t="shared" si="49"/>
        <v>275.295708814456</v>
      </c>
      <c r="AU55" s="38">
        <f t="shared" si="50"/>
        <v>265.66998321345864</v>
      </c>
      <c r="AV55" s="38">
        <f t="shared" si="51"/>
        <v>256.27903140760753</v>
      </c>
      <c r="AW55" s="38">
        <f t="shared" si="52"/>
        <v>247.11712720677716</v>
      </c>
      <c r="AX55" s="38"/>
      <c r="AY55" s="3">
        <v>2068</v>
      </c>
      <c r="AZ55" s="38">
        <f t="shared" si="53"/>
        <v>237.34634551651408</v>
      </c>
      <c r="BA55" s="38">
        <f t="shared" si="54"/>
        <v>229.13887980838314</v>
      </c>
      <c r="BB55" s="38">
        <f t="shared" si="55"/>
        <v>221.13159619069444</v>
      </c>
      <c r="BC55" s="38">
        <f t="shared" si="56"/>
        <v>213.31961217343718</v>
      </c>
      <c r="BD55" s="38">
        <f t="shared" si="57"/>
        <v>205.69816435172277</v>
      </c>
      <c r="BE55" s="38"/>
      <c r="BF55" s="38">
        <f t="shared" si="58"/>
        <v>245.89436576687535</v>
      </c>
      <c r="BG55" s="38">
        <f t="shared" si="59"/>
        <v>237.38662692308108</v>
      </c>
      <c r="BH55" s="38">
        <f t="shared" si="60"/>
        <v>229.08639390474525</v>
      </c>
      <c r="BI55" s="38">
        <f t="shared" si="61"/>
        <v>220.9886055941737</v>
      </c>
      <c r="BJ55" s="38">
        <f t="shared" si="62"/>
        <v>213.0883243155673</v>
      </c>
      <c r="BL55" s="38">
        <f t="shared" si="30"/>
        <v>215.31723881350445</v>
      </c>
      <c r="BM55" s="38">
        <f t="shared" si="39"/>
        <v>207.87154231421573</v>
      </c>
      <c r="BN55" s="38">
        <f t="shared" si="40"/>
        <v>200.60744816856823</v>
      </c>
      <c r="BO55" s="38">
        <f t="shared" si="41"/>
        <v>193.52052705086336</v>
      </c>
      <c r="BP55" s="38">
        <f t="shared" si="42"/>
        <v>186.60645766773663</v>
      </c>
      <c r="BR55" s="38">
        <f t="shared" si="31"/>
        <v>223.07188156405672</v>
      </c>
      <c r="BS55" s="38">
        <f t="shared" si="21"/>
        <v>215.35378153430622</v>
      </c>
      <c r="BT55" s="38">
        <f t="shared" si="22"/>
        <v>207.8239278467448</v>
      </c>
      <c r="BU55" s="38">
        <f t="shared" si="23"/>
        <v>200.47772912717267</v>
      </c>
      <c r="BV55" s="38">
        <f t="shared" si="24"/>
        <v>193.3107059861267</v>
      </c>
    </row>
    <row r="56" spans="2:74" ht="12.75">
      <c r="B56" s="3">
        <v>2069</v>
      </c>
      <c r="C56" s="70">
        <f t="shared" si="25"/>
        <v>210.10125027737195</v>
      </c>
      <c r="D56" s="32"/>
      <c r="E56" s="32">
        <v>15</v>
      </c>
      <c r="F56" s="32">
        <f t="shared" si="65"/>
        <v>50.29915199566149</v>
      </c>
      <c r="G56" s="32">
        <f t="shared" si="37"/>
        <v>49.07234341040146</v>
      </c>
      <c r="H56" s="32">
        <f t="shared" si="37"/>
        <v>47.87545698575752</v>
      </c>
      <c r="I56" s="32">
        <f t="shared" si="37"/>
        <v>46.70776291293417</v>
      </c>
      <c r="J56" s="32">
        <f t="shared" si="37"/>
        <v>45.56854918335041</v>
      </c>
      <c r="K56" s="3">
        <v>2069</v>
      </c>
      <c r="L56" s="32">
        <f t="shared" si="27"/>
        <v>490</v>
      </c>
      <c r="M56" s="32">
        <f t="shared" si="66"/>
        <v>964.5934878814189</v>
      </c>
      <c r="N56" s="32">
        <f t="shared" si="38"/>
        <v>931.0607198843112</v>
      </c>
      <c r="O56" s="32">
        <f t="shared" si="38"/>
        <v>898.3458242773768</v>
      </c>
      <c r="P56" s="32">
        <f t="shared" si="38"/>
        <v>866.4288529535384</v>
      </c>
      <c r="Q56" s="32">
        <f t="shared" si="38"/>
        <v>835.2903443449155</v>
      </c>
      <c r="R56" s="3">
        <v>2069</v>
      </c>
      <c r="S56" s="34">
        <f t="shared" si="28"/>
        <v>505</v>
      </c>
      <c r="T56" s="34">
        <f t="shared" si="34"/>
        <v>495</v>
      </c>
      <c r="U56" s="34">
        <f t="shared" si="34"/>
        <v>485</v>
      </c>
      <c r="V56" s="34">
        <f t="shared" si="34"/>
        <v>475</v>
      </c>
      <c r="W56" s="34">
        <f t="shared" si="34"/>
        <v>465</v>
      </c>
      <c r="X56" s="3">
        <v>2069</v>
      </c>
      <c r="Y56" s="34">
        <f t="shared" si="64"/>
        <v>979.5934878814189</v>
      </c>
      <c r="Z56" s="34">
        <f t="shared" si="35"/>
        <v>946.0607198843112</v>
      </c>
      <c r="AA56" s="34">
        <f t="shared" si="35"/>
        <v>913.3458242773768</v>
      </c>
      <c r="AB56" s="34">
        <f t="shared" si="35"/>
        <v>881.4288529535384</v>
      </c>
      <c r="AC56" s="34">
        <f t="shared" si="35"/>
        <v>850.2903443449155</v>
      </c>
      <c r="AD56" s="3">
        <v>2069</v>
      </c>
      <c r="AE56" s="34">
        <f t="shared" si="63"/>
        <v>1014.8926398770805</v>
      </c>
      <c r="AF56" s="34">
        <f t="shared" si="36"/>
        <v>980.1330632947127</v>
      </c>
      <c r="AG56" s="34">
        <f t="shared" si="36"/>
        <v>946.2212812631343</v>
      </c>
      <c r="AH56" s="34">
        <f t="shared" si="36"/>
        <v>913.1366158664725</v>
      </c>
      <c r="AI56" s="34">
        <f t="shared" si="36"/>
        <v>880.858893528266</v>
      </c>
      <c r="AL56" s="3">
        <v>2069</v>
      </c>
      <c r="AM56" s="38">
        <f t="shared" si="43"/>
        <v>278.0537485788873</v>
      </c>
      <c r="AN56" s="38">
        <f t="shared" si="44"/>
        <v>268.53560461695986</v>
      </c>
      <c r="AO56" s="38">
        <f t="shared" si="45"/>
        <v>259.2496105077624</v>
      </c>
      <c r="AP56" s="38">
        <f t="shared" si="46"/>
        <v>250.19010405976482</v>
      </c>
      <c r="AQ56" s="38">
        <f t="shared" si="47"/>
        <v>241.35156118366965</v>
      </c>
      <c r="AR56" s="38"/>
      <c r="AS56" s="38">
        <f t="shared" si="48"/>
        <v>288.07327367319635</v>
      </c>
      <c r="AT56" s="38">
        <f t="shared" si="49"/>
        <v>278.206904932174</v>
      </c>
      <c r="AU56" s="38">
        <f t="shared" si="50"/>
        <v>268.5811793311766</v>
      </c>
      <c r="AV56" s="38">
        <f t="shared" si="51"/>
        <v>259.1902275253255</v>
      </c>
      <c r="AW56" s="38">
        <f t="shared" si="52"/>
        <v>250.02832332449512</v>
      </c>
      <c r="AX56" s="38"/>
      <c r="AY56" s="3">
        <v>2069</v>
      </c>
      <c r="AZ56" s="38">
        <f t="shared" si="53"/>
        <v>239.76487596814465</v>
      </c>
      <c r="BA56" s="38">
        <f t="shared" si="54"/>
        <v>231.55741026001374</v>
      </c>
      <c r="BB56" s="38">
        <f t="shared" si="55"/>
        <v>223.550126642325</v>
      </c>
      <c r="BC56" s="38">
        <f t="shared" si="56"/>
        <v>215.73814262506775</v>
      </c>
      <c r="BD56" s="38">
        <f t="shared" si="57"/>
        <v>208.11669480335334</v>
      </c>
      <c r="BE56" s="38"/>
      <c r="BF56" s="38">
        <f t="shared" si="58"/>
        <v>248.40468105537997</v>
      </c>
      <c r="BG56" s="38">
        <f t="shared" si="59"/>
        <v>239.89694221158572</v>
      </c>
      <c r="BH56" s="38">
        <f t="shared" si="60"/>
        <v>231.59670919324986</v>
      </c>
      <c r="BI56" s="38">
        <f t="shared" si="61"/>
        <v>223.4989208826783</v>
      </c>
      <c r="BJ56" s="38">
        <f t="shared" si="62"/>
        <v>215.5986396040719</v>
      </c>
      <c r="BL56" s="38">
        <f t="shared" si="30"/>
        <v>217.51129534173205</v>
      </c>
      <c r="BM56" s="38">
        <f t="shared" si="39"/>
        <v>210.06559884244336</v>
      </c>
      <c r="BN56" s="38">
        <f t="shared" si="40"/>
        <v>202.80150469679583</v>
      </c>
      <c r="BO56" s="38">
        <f t="shared" si="41"/>
        <v>195.71458357909097</v>
      </c>
      <c r="BP56" s="38">
        <f t="shared" si="42"/>
        <v>188.80051419596424</v>
      </c>
      <c r="BR56" s="38">
        <f t="shared" si="31"/>
        <v>225.34920399468388</v>
      </c>
      <c r="BS56" s="38">
        <f t="shared" si="21"/>
        <v>217.6311039649334</v>
      </c>
      <c r="BT56" s="38">
        <f t="shared" si="22"/>
        <v>210.10125027737195</v>
      </c>
      <c r="BU56" s="38">
        <f t="shared" si="23"/>
        <v>202.75505155779982</v>
      </c>
      <c r="BV56" s="38">
        <f t="shared" si="24"/>
        <v>195.58802841675384</v>
      </c>
    </row>
    <row r="57" spans="2:74" ht="12.75">
      <c r="B57" s="3">
        <v>2070</v>
      </c>
      <c r="C57" s="70">
        <f t="shared" si="25"/>
        <v>212.3230282584716</v>
      </c>
      <c r="D57" s="32"/>
      <c r="E57" s="32">
        <v>15</v>
      </c>
      <c r="F57" s="32">
        <f t="shared" si="65"/>
        <v>51.55663079555302</v>
      </c>
      <c r="G57" s="32">
        <f t="shared" si="37"/>
        <v>50.29915199566149</v>
      </c>
      <c r="H57" s="32">
        <f t="shared" si="37"/>
        <v>49.07234341040146</v>
      </c>
      <c r="I57" s="32">
        <f t="shared" si="37"/>
        <v>47.87545698575752</v>
      </c>
      <c r="J57" s="32">
        <f t="shared" si="37"/>
        <v>46.70776291293417</v>
      </c>
      <c r="K57" s="3">
        <v>2070</v>
      </c>
      <c r="L57" s="32">
        <f t="shared" si="27"/>
        <v>500</v>
      </c>
      <c r="M57" s="32">
        <f t="shared" si="66"/>
        <v>998.9645750784543</v>
      </c>
      <c r="N57" s="32">
        <f t="shared" si="38"/>
        <v>964.5934878814189</v>
      </c>
      <c r="O57" s="32">
        <f t="shared" si="38"/>
        <v>931.0607198843112</v>
      </c>
      <c r="P57" s="32">
        <f t="shared" si="38"/>
        <v>898.3458242773768</v>
      </c>
      <c r="Q57" s="32">
        <f t="shared" si="38"/>
        <v>866.4288529535384</v>
      </c>
      <c r="R57" s="3">
        <v>2070</v>
      </c>
      <c r="S57" s="34">
        <f t="shared" si="28"/>
        <v>515</v>
      </c>
      <c r="T57" s="34">
        <f t="shared" si="34"/>
        <v>505</v>
      </c>
      <c r="U57" s="34">
        <f t="shared" si="34"/>
        <v>495</v>
      </c>
      <c r="V57" s="34">
        <f t="shared" si="34"/>
        <v>485</v>
      </c>
      <c r="W57" s="34">
        <f t="shared" si="34"/>
        <v>475</v>
      </c>
      <c r="X57" s="3">
        <v>2070</v>
      </c>
      <c r="Y57" s="34">
        <f t="shared" si="64"/>
        <v>1013.9645750784543</v>
      </c>
      <c r="Z57" s="34">
        <f t="shared" si="35"/>
        <v>979.5934878814189</v>
      </c>
      <c r="AA57" s="34">
        <f t="shared" si="35"/>
        <v>946.0607198843112</v>
      </c>
      <c r="AB57" s="34">
        <f t="shared" si="35"/>
        <v>913.3458242773768</v>
      </c>
      <c r="AC57" s="34">
        <f t="shared" si="35"/>
        <v>881.4288529535384</v>
      </c>
      <c r="AD57" s="3">
        <v>2070</v>
      </c>
      <c r="AE57" s="34">
        <f t="shared" si="63"/>
        <v>1050.5212058740074</v>
      </c>
      <c r="AF57" s="34">
        <f t="shared" si="36"/>
        <v>1014.8926398770805</v>
      </c>
      <c r="AG57" s="34">
        <f t="shared" si="36"/>
        <v>980.1330632947127</v>
      </c>
      <c r="AH57" s="34">
        <f t="shared" si="36"/>
        <v>946.2212812631343</v>
      </c>
      <c r="AI57" s="34">
        <f t="shared" si="36"/>
        <v>913.1366158664725</v>
      </c>
      <c r="AL57" s="3">
        <v>2070</v>
      </c>
      <c r="AM57" s="38">
        <f t="shared" si="43"/>
        <v>280.7900937949882</v>
      </c>
      <c r="AN57" s="38">
        <f t="shared" si="44"/>
        <v>271.2719498330608</v>
      </c>
      <c r="AO57" s="38">
        <f t="shared" si="45"/>
        <v>261.9859557238633</v>
      </c>
      <c r="AP57" s="38">
        <f t="shared" si="46"/>
        <v>252.92644927586576</v>
      </c>
      <c r="AQ57" s="38">
        <f t="shared" si="47"/>
        <v>244.0879063997706</v>
      </c>
      <c r="AR57" s="38"/>
      <c r="AS57" s="38">
        <f t="shared" si="48"/>
        <v>290.9134650075554</v>
      </c>
      <c r="AT57" s="38">
        <f t="shared" si="49"/>
        <v>281.04709626653306</v>
      </c>
      <c r="AU57" s="38">
        <f t="shared" si="50"/>
        <v>271.4213706655356</v>
      </c>
      <c r="AV57" s="38">
        <f t="shared" si="51"/>
        <v>262.0304188596845</v>
      </c>
      <c r="AW57" s="38">
        <f t="shared" si="52"/>
        <v>252.86851465885414</v>
      </c>
      <c r="AX57" s="38"/>
      <c r="AY57" s="3">
        <v>2070</v>
      </c>
      <c r="AZ57" s="38">
        <f t="shared" si="53"/>
        <v>242.12441787217446</v>
      </c>
      <c r="BA57" s="38">
        <f t="shared" si="54"/>
        <v>233.91695216404355</v>
      </c>
      <c r="BB57" s="38">
        <f t="shared" si="55"/>
        <v>225.90966854635485</v>
      </c>
      <c r="BC57" s="38">
        <f t="shared" si="56"/>
        <v>218.09768452909756</v>
      </c>
      <c r="BD57" s="38">
        <f t="shared" si="57"/>
        <v>210.47623670738315</v>
      </c>
      <c r="BE57" s="38"/>
      <c r="BF57" s="38">
        <f t="shared" si="58"/>
        <v>250.8537691417259</v>
      </c>
      <c r="BG57" s="38">
        <f t="shared" si="59"/>
        <v>242.34603029793166</v>
      </c>
      <c r="BH57" s="38">
        <f t="shared" si="60"/>
        <v>234.0457972795958</v>
      </c>
      <c r="BI57" s="38">
        <f t="shared" si="61"/>
        <v>225.94800896902424</v>
      </c>
      <c r="BJ57" s="38">
        <f t="shared" si="62"/>
        <v>218.04772769041784</v>
      </c>
      <c r="BL57" s="38">
        <f t="shared" si="30"/>
        <v>219.65183829610044</v>
      </c>
      <c r="BM57" s="38">
        <f t="shared" si="39"/>
        <v>212.20614179681175</v>
      </c>
      <c r="BN57" s="38">
        <f t="shared" si="40"/>
        <v>204.94204765116424</v>
      </c>
      <c r="BO57" s="38">
        <f t="shared" si="41"/>
        <v>197.85512653345936</v>
      </c>
      <c r="BP57" s="38">
        <f t="shared" si="42"/>
        <v>190.94105715033263</v>
      </c>
      <c r="BR57" s="38">
        <f t="shared" si="31"/>
        <v>227.57098197578352</v>
      </c>
      <c r="BS57" s="38">
        <f t="shared" si="21"/>
        <v>219.85288194603305</v>
      </c>
      <c r="BT57" s="38">
        <f t="shared" si="22"/>
        <v>212.3230282584716</v>
      </c>
      <c r="BU57" s="38">
        <f t="shared" si="23"/>
        <v>204.97682953889947</v>
      </c>
      <c r="BV57" s="38">
        <f t="shared" si="24"/>
        <v>197.80980639785346</v>
      </c>
    </row>
    <row r="58" spans="2:74" ht="12.75">
      <c r="B58" s="3">
        <v>2071</v>
      </c>
      <c r="C58" s="70">
        <f t="shared" si="25"/>
        <v>214.4906165327152</v>
      </c>
      <c r="D58" s="32"/>
      <c r="E58" s="32">
        <v>15</v>
      </c>
      <c r="F58" s="32">
        <f t="shared" si="65"/>
        <v>52.84554656544184</v>
      </c>
      <c r="G58" s="32">
        <f t="shared" si="37"/>
        <v>51.55663079555302</v>
      </c>
      <c r="H58" s="32">
        <f t="shared" si="37"/>
        <v>50.29915199566149</v>
      </c>
      <c r="I58" s="32">
        <f t="shared" si="37"/>
        <v>49.07234341040146</v>
      </c>
      <c r="J58" s="32">
        <f t="shared" si="37"/>
        <v>47.87545698575752</v>
      </c>
      <c r="K58" s="3">
        <v>2071</v>
      </c>
      <c r="L58" s="32">
        <f t="shared" si="27"/>
        <v>510</v>
      </c>
      <c r="M58" s="32">
        <f t="shared" si="66"/>
        <v>1034.1949394554156</v>
      </c>
      <c r="N58" s="32">
        <f t="shared" si="38"/>
        <v>998.9645750784543</v>
      </c>
      <c r="O58" s="32">
        <f t="shared" si="38"/>
        <v>964.5934878814189</v>
      </c>
      <c r="P58" s="32">
        <f t="shared" si="38"/>
        <v>931.0607198843112</v>
      </c>
      <c r="Q58" s="32">
        <f t="shared" si="38"/>
        <v>898.3458242773768</v>
      </c>
      <c r="R58" s="3">
        <v>2071</v>
      </c>
      <c r="S58" s="34">
        <f t="shared" si="28"/>
        <v>525</v>
      </c>
      <c r="T58" s="34">
        <f t="shared" si="34"/>
        <v>515</v>
      </c>
      <c r="U58" s="34">
        <f t="shared" si="34"/>
        <v>505</v>
      </c>
      <c r="V58" s="34">
        <f t="shared" si="34"/>
        <v>495</v>
      </c>
      <c r="W58" s="34">
        <f t="shared" si="34"/>
        <v>485</v>
      </c>
      <c r="X58" s="3">
        <v>2071</v>
      </c>
      <c r="Y58" s="34">
        <f t="shared" si="64"/>
        <v>1049.1949394554156</v>
      </c>
      <c r="Z58" s="34">
        <f t="shared" si="35"/>
        <v>1013.9645750784543</v>
      </c>
      <c r="AA58" s="34">
        <f t="shared" si="35"/>
        <v>979.5934878814189</v>
      </c>
      <c r="AB58" s="34">
        <f t="shared" si="35"/>
        <v>946.0607198843112</v>
      </c>
      <c r="AC58" s="34">
        <f t="shared" si="35"/>
        <v>913.3458242773768</v>
      </c>
      <c r="AD58" s="3">
        <v>2071</v>
      </c>
      <c r="AE58" s="34">
        <f t="shared" si="63"/>
        <v>1087.0404860208573</v>
      </c>
      <c r="AF58" s="34">
        <f t="shared" si="36"/>
        <v>1050.5212058740074</v>
      </c>
      <c r="AG58" s="34">
        <f t="shared" si="36"/>
        <v>1014.8926398770805</v>
      </c>
      <c r="AH58" s="34">
        <f t="shared" si="36"/>
        <v>980.1330632947127</v>
      </c>
      <c r="AI58" s="34">
        <f t="shared" si="36"/>
        <v>946.2212812631343</v>
      </c>
      <c r="AL58" s="3">
        <v>2071</v>
      </c>
      <c r="AM58" s="38">
        <f t="shared" si="43"/>
        <v>283.45969888386713</v>
      </c>
      <c r="AN58" s="38">
        <f t="shared" si="44"/>
        <v>273.94155492193977</v>
      </c>
      <c r="AO58" s="38">
        <f t="shared" si="45"/>
        <v>264.65556081274224</v>
      </c>
      <c r="AP58" s="38">
        <f t="shared" si="46"/>
        <v>255.5960543647447</v>
      </c>
      <c r="AQ58" s="38">
        <f t="shared" si="47"/>
        <v>246.75751148864953</v>
      </c>
      <c r="AR58" s="38"/>
      <c r="AS58" s="38">
        <f t="shared" si="48"/>
        <v>293.6843833825397</v>
      </c>
      <c r="AT58" s="38">
        <f t="shared" si="49"/>
        <v>283.81801464151744</v>
      </c>
      <c r="AU58" s="38">
        <f t="shared" si="50"/>
        <v>274.19228904052005</v>
      </c>
      <c r="AV58" s="38">
        <f t="shared" si="51"/>
        <v>264.80133723466895</v>
      </c>
      <c r="AW58" s="38">
        <f t="shared" si="52"/>
        <v>255.63943303383857</v>
      </c>
      <c r="AX58" s="38"/>
      <c r="AY58" s="3">
        <v>2071</v>
      </c>
      <c r="AZ58" s="38">
        <f t="shared" si="53"/>
        <v>244.426409973667</v>
      </c>
      <c r="BA58" s="38">
        <f t="shared" si="54"/>
        <v>236.2189442655361</v>
      </c>
      <c r="BB58" s="38">
        <f t="shared" si="55"/>
        <v>228.2116606478474</v>
      </c>
      <c r="BC58" s="38">
        <f t="shared" si="56"/>
        <v>220.39967663059014</v>
      </c>
      <c r="BD58" s="38">
        <f t="shared" si="57"/>
        <v>212.7782288088757</v>
      </c>
      <c r="BE58" s="38"/>
      <c r="BF58" s="38">
        <f t="shared" si="58"/>
        <v>253.2431233723073</v>
      </c>
      <c r="BG58" s="38">
        <f t="shared" si="59"/>
        <v>244.7353845285131</v>
      </c>
      <c r="BH58" s="38">
        <f t="shared" si="60"/>
        <v>236.43515151017726</v>
      </c>
      <c r="BI58" s="38">
        <f t="shared" si="61"/>
        <v>228.3373631996057</v>
      </c>
      <c r="BJ58" s="38">
        <f t="shared" si="62"/>
        <v>220.43708192099928</v>
      </c>
      <c r="BL58" s="38">
        <f t="shared" si="30"/>
        <v>221.74017288572819</v>
      </c>
      <c r="BM58" s="38">
        <f t="shared" si="39"/>
        <v>214.2944763864395</v>
      </c>
      <c r="BN58" s="38">
        <f t="shared" si="40"/>
        <v>207.030382240792</v>
      </c>
      <c r="BO58" s="38">
        <f t="shared" si="41"/>
        <v>199.9434611230871</v>
      </c>
      <c r="BP58" s="38">
        <f t="shared" si="42"/>
        <v>193.02939173996037</v>
      </c>
      <c r="BR58" s="38">
        <f t="shared" si="31"/>
        <v>229.73857025002707</v>
      </c>
      <c r="BS58" s="38">
        <f t="shared" si="21"/>
        <v>222.02047022027662</v>
      </c>
      <c r="BT58" s="38">
        <f t="shared" si="22"/>
        <v>214.4906165327152</v>
      </c>
      <c r="BU58" s="38">
        <f t="shared" si="23"/>
        <v>207.14441781314306</v>
      </c>
      <c r="BV58" s="38">
        <f t="shared" si="24"/>
        <v>199.97739467209703</v>
      </c>
    </row>
    <row r="59" spans="2:74" ht="12.75">
      <c r="B59" s="3">
        <v>2072</v>
      </c>
      <c r="C59" s="70">
        <f t="shared" si="25"/>
        <v>216.60533680026987</v>
      </c>
      <c r="D59" s="32"/>
      <c r="E59" s="32">
        <v>15</v>
      </c>
      <c r="F59" s="32">
        <f t="shared" si="65"/>
        <v>54.16668522957789</v>
      </c>
      <c r="G59" s="32">
        <f t="shared" si="37"/>
        <v>52.84554656544184</v>
      </c>
      <c r="H59" s="32">
        <f t="shared" si="37"/>
        <v>51.55663079555302</v>
      </c>
      <c r="I59" s="32">
        <f t="shared" si="37"/>
        <v>50.29915199566149</v>
      </c>
      <c r="J59" s="32">
        <f t="shared" si="37"/>
        <v>49.07234341040146</v>
      </c>
      <c r="K59" s="3">
        <v>2072</v>
      </c>
      <c r="L59" s="32">
        <f t="shared" si="27"/>
        <v>520</v>
      </c>
      <c r="M59" s="32">
        <f t="shared" si="66"/>
        <v>1070.306062941801</v>
      </c>
      <c r="N59" s="32">
        <f t="shared" si="38"/>
        <v>1034.1949394554156</v>
      </c>
      <c r="O59" s="32">
        <f t="shared" si="38"/>
        <v>998.9645750784543</v>
      </c>
      <c r="P59" s="32">
        <f t="shared" si="38"/>
        <v>964.5934878814189</v>
      </c>
      <c r="Q59" s="32">
        <f t="shared" si="38"/>
        <v>931.0607198843112</v>
      </c>
      <c r="R59" s="3">
        <v>2072</v>
      </c>
      <c r="S59" s="34">
        <f t="shared" si="28"/>
        <v>535</v>
      </c>
      <c r="T59" s="34">
        <f t="shared" si="34"/>
        <v>525</v>
      </c>
      <c r="U59" s="34">
        <f t="shared" si="34"/>
        <v>515</v>
      </c>
      <c r="V59" s="34">
        <f t="shared" si="34"/>
        <v>505</v>
      </c>
      <c r="W59" s="34">
        <f t="shared" si="34"/>
        <v>495</v>
      </c>
      <c r="X59" s="3">
        <v>2072</v>
      </c>
      <c r="Y59" s="34">
        <f t="shared" si="64"/>
        <v>1085.306062941801</v>
      </c>
      <c r="Z59" s="34">
        <f t="shared" si="35"/>
        <v>1049.1949394554156</v>
      </c>
      <c r="AA59" s="34">
        <f t="shared" si="35"/>
        <v>1013.9645750784543</v>
      </c>
      <c r="AB59" s="34">
        <f t="shared" si="35"/>
        <v>979.5934878814189</v>
      </c>
      <c r="AC59" s="34">
        <f t="shared" si="35"/>
        <v>946.0607198843112</v>
      </c>
      <c r="AD59" s="3">
        <v>2072</v>
      </c>
      <c r="AE59" s="34">
        <f t="shared" si="63"/>
        <v>1124.472748171379</v>
      </c>
      <c r="AF59" s="34">
        <f t="shared" si="36"/>
        <v>1087.0404860208573</v>
      </c>
      <c r="AG59" s="34">
        <f t="shared" si="36"/>
        <v>1050.5212058740074</v>
      </c>
      <c r="AH59" s="34">
        <f t="shared" si="36"/>
        <v>1014.8926398770805</v>
      </c>
      <c r="AI59" s="34">
        <f t="shared" si="36"/>
        <v>980.1330632947127</v>
      </c>
      <c r="AL59" s="3">
        <v>2072</v>
      </c>
      <c r="AM59" s="38">
        <f t="shared" si="43"/>
        <v>286.0641916535052</v>
      </c>
      <c r="AN59" s="38">
        <f t="shared" si="44"/>
        <v>276.54604769157777</v>
      </c>
      <c r="AO59" s="38">
        <f t="shared" si="45"/>
        <v>267.2600535823803</v>
      </c>
      <c r="AP59" s="38">
        <f t="shared" si="46"/>
        <v>258.20054713438276</v>
      </c>
      <c r="AQ59" s="38">
        <f t="shared" si="47"/>
        <v>249.36200425828756</v>
      </c>
      <c r="AR59" s="38"/>
      <c r="AS59" s="38">
        <f t="shared" si="48"/>
        <v>296.3877183825246</v>
      </c>
      <c r="AT59" s="38">
        <f t="shared" si="49"/>
        <v>286.5213496415022</v>
      </c>
      <c r="AU59" s="38">
        <f t="shared" si="50"/>
        <v>276.89562404050486</v>
      </c>
      <c r="AV59" s="38">
        <f t="shared" si="51"/>
        <v>267.50467223465375</v>
      </c>
      <c r="AW59" s="38">
        <f t="shared" si="52"/>
        <v>258.3427680338234</v>
      </c>
      <c r="AX59" s="38"/>
      <c r="AY59" s="3">
        <v>2072</v>
      </c>
      <c r="AZ59" s="38">
        <f t="shared" si="53"/>
        <v>246.67225592634264</v>
      </c>
      <c r="BA59" s="38">
        <f t="shared" si="54"/>
        <v>238.46479021821173</v>
      </c>
      <c r="BB59" s="38">
        <f t="shared" si="55"/>
        <v>230.45750660052303</v>
      </c>
      <c r="BC59" s="38">
        <f t="shared" si="56"/>
        <v>222.64552258326577</v>
      </c>
      <c r="BD59" s="38">
        <f t="shared" si="57"/>
        <v>215.02407476155136</v>
      </c>
      <c r="BE59" s="38"/>
      <c r="BF59" s="38">
        <f t="shared" si="58"/>
        <v>255.5742006704356</v>
      </c>
      <c r="BG59" s="38">
        <f t="shared" si="59"/>
        <v>247.0664618266413</v>
      </c>
      <c r="BH59" s="38">
        <f t="shared" si="60"/>
        <v>238.76622880830547</v>
      </c>
      <c r="BI59" s="38">
        <f t="shared" si="61"/>
        <v>230.66844049773394</v>
      </c>
      <c r="BJ59" s="38">
        <f t="shared" si="62"/>
        <v>222.76815921912754</v>
      </c>
      <c r="BL59" s="38">
        <f t="shared" si="30"/>
        <v>223.77757248536497</v>
      </c>
      <c r="BM59" s="38">
        <f t="shared" si="39"/>
        <v>216.33187598607628</v>
      </c>
      <c r="BN59" s="38">
        <f t="shared" si="40"/>
        <v>209.06778184042878</v>
      </c>
      <c r="BO59" s="38">
        <f t="shared" si="41"/>
        <v>201.98086072272392</v>
      </c>
      <c r="BP59" s="38">
        <f t="shared" si="42"/>
        <v>195.0667913395972</v>
      </c>
      <c r="BR59" s="38">
        <f t="shared" si="31"/>
        <v>231.85329051758183</v>
      </c>
      <c r="BS59" s="38">
        <f t="shared" si="21"/>
        <v>224.1351904878313</v>
      </c>
      <c r="BT59" s="38">
        <f t="shared" si="22"/>
        <v>216.60533680026987</v>
      </c>
      <c r="BU59" s="38">
        <f t="shared" si="23"/>
        <v>209.25913808069777</v>
      </c>
      <c r="BV59" s="38">
        <f t="shared" si="24"/>
        <v>202.0921149396518</v>
      </c>
    </row>
    <row r="60" spans="2:74" ht="12.75">
      <c r="B60" s="3">
        <v>2073</v>
      </c>
      <c r="C60" s="70">
        <f t="shared" si="25"/>
        <v>218.66847852471344</v>
      </c>
      <c r="D60" s="32"/>
      <c r="E60" s="32">
        <v>15</v>
      </c>
      <c r="F60" s="32">
        <f t="shared" si="65"/>
        <v>55.52085236031733</v>
      </c>
      <c r="G60" s="32">
        <f t="shared" si="37"/>
        <v>54.16668522957789</v>
      </c>
      <c r="H60" s="32">
        <f t="shared" si="37"/>
        <v>52.84554656544184</v>
      </c>
      <c r="I60" s="32">
        <f t="shared" si="37"/>
        <v>51.55663079555302</v>
      </c>
      <c r="J60" s="32">
        <f t="shared" si="37"/>
        <v>50.29915199566149</v>
      </c>
      <c r="K60" s="3">
        <v>2073</v>
      </c>
      <c r="L60" s="32">
        <f t="shared" si="27"/>
        <v>530</v>
      </c>
      <c r="M60" s="32">
        <f t="shared" si="66"/>
        <v>1107.3199645153459</v>
      </c>
      <c r="N60" s="32">
        <f t="shared" si="38"/>
        <v>1070.306062941801</v>
      </c>
      <c r="O60" s="32">
        <f t="shared" si="38"/>
        <v>1034.1949394554156</v>
      </c>
      <c r="P60" s="32">
        <f t="shared" si="38"/>
        <v>998.9645750784543</v>
      </c>
      <c r="Q60" s="32">
        <f t="shared" si="38"/>
        <v>964.5934878814189</v>
      </c>
      <c r="R60" s="3">
        <v>2073</v>
      </c>
      <c r="S60" s="34">
        <f t="shared" si="28"/>
        <v>545</v>
      </c>
      <c r="T60" s="34">
        <f t="shared" si="34"/>
        <v>535</v>
      </c>
      <c r="U60" s="34">
        <f t="shared" si="34"/>
        <v>525</v>
      </c>
      <c r="V60" s="34">
        <f t="shared" si="34"/>
        <v>515</v>
      </c>
      <c r="W60" s="34">
        <f t="shared" si="34"/>
        <v>505</v>
      </c>
      <c r="X60" s="3">
        <v>2073</v>
      </c>
      <c r="Y60" s="34">
        <f t="shared" si="64"/>
        <v>1122.3199645153459</v>
      </c>
      <c r="Z60" s="34">
        <f t="shared" si="35"/>
        <v>1085.306062941801</v>
      </c>
      <c r="AA60" s="34">
        <f t="shared" si="35"/>
        <v>1049.1949394554156</v>
      </c>
      <c r="AB60" s="34">
        <f t="shared" si="35"/>
        <v>1013.9645750784543</v>
      </c>
      <c r="AC60" s="34">
        <f t="shared" si="35"/>
        <v>979.5934878814189</v>
      </c>
      <c r="AD60" s="3">
        <v>2073</v>
      </c>
      <c r="AE60" s="34">
        <f t="shared" si="63"/>
        <v>1162.8408168756632</v>
      </c>
      <c r="AF60" s="34">
        <f t="shared" si="36"/>
        <v>1124.472748171379</v>
      </c>
      <c r="AG60" s="34">
        <f t="shared" si="36"/>
        <v>1087.0404860208573</v>
      </c>
      <c r="AH60" s="34">
        <f t="shared" si="36"/>
        <v>1050.5212058740074</v>
      </c>
      <c r="AI60" s="34">
        <f t="shared" si="36"/>
        <v>1014.8926398770805</v>
      </c>
      <c r="AL60" s="3">
        <v>2073</v>
      </c>
      <c r="AM60" s="38">
        <f t="shared" si="43"/>
        <v>288.6051602092495</v>
      </c>
      <c r="AN60" s="38">
        <f t="shared" si="44"/>
        <v>279.0870162473221</v>
      </c>
      <c r="AO60" s="38">
        <f t="shared" si="45"/>
        <v>269.8010221381246</v>
      </c>
      <c r="AP60" s="38">
        <f t="shared" si="46"/>
        <v>260.7415156901271</v>
      </c>
      <c r="AQ60" s="38">
        <f t="shared" si="47"/>
        <v>251.9029728140319</v>
      </c>
      <c r="AR60" s="38"/>
      <c r="AS60" s="38">
        <f t="shared" si="48"/>
        <v>299.0251183825097</v>
      </c>
      <c r="AT60" s="38">
        <f t="shared" si="49"/>
        <v>289.15874964148736</v>
      </c>
      <c r="AU60" s="38">
        <f t="shared" si="50"/>
        <v>279.5330240404899</v>
      </c>
      <c r="AV60" s="38">
        <f t="shared" si="51"/>
        <v>270.1420722346389</v>
      </c>
      <c r="AW60" s="38">
        <f t="shared" si="52"/>
        <v>260.9801680338085</v>
      </c>
      <c r="AX60" s="38"/>
      <c r="AY60" s="3">
        <v>2073</v>
      </c>
      <c r="AZ60" s="38">
        <f t="shared" si="53"/>
        <v>248.86332514846518</v>
      </c>
      <c r="BA60" s="38">
        <f t="shared" si="54"/>
        <v>240.65585944033427</v>
      </c>
      <c r="BB60" s="38">
        <f t="shared" si="55"/>
        <v>232.64857582264557</v>
      </c>
      <c r="BC60" s="38">
        <f t="shared" si="56"/>
        <v>224.8365918053883</v>
      </c>
      <c r="BD60" s="38">
        <f t="shared" si="57"/>
        <v>217.2151439836739</v>
      </c>
      <c r="BE60" s="38"/>
      <c r="BF60" s="38">
        <f t="shared" si="58"/>
        <v>257.84842242470694</v>
      </c>
      <c r="BG60" s="38">
        <f t="shared" si="59"/>
        <v>249.34068358091275</v>
      </c>
      <c r="BH60" s="38">
        <f t="shared" si="60"/>
        <v>241.04045056257684</v>
      </c>
      <c r="BI60" s="38">
        <f t="shared" si="61"/>
        <v>232.94266225200533</v>
      </c>
      <c r="BJ60" s="38">
        <f t="shared" si="62"/>
        <v>225.04238097339893</v>
      </c>
      <c r="BL60" s="38">
        <f t="shared" si="30"/>
        <v>225.76527941183986</v>
      </c>
      <c r="BM60" s="38">
        <f t="shared" si="39"/>
        <v>218.31958291255117</v>
      </c>
      <c r="BN60" s="38">
        <f t="shared" si="40"/>
        <v>211.05548876690366</v>
      </c>
      <c r="BO60" s="38">
        <f t="shared" si="41"/>
        <v>203.9685676491988</v>
      </c>
      <c r="BP60" s="38">
        <f t="shared" si="42"/>
        <v>197.05449826607207</v>
      </c>
      <c r="BR60" s="38">
        <f t="shared" si="31"/>
        <v>233.91643224202534</v>
      </c>
      <c r="BS60" s="38">
        <f t="shared" si="21"/>
        <v>226.19833221227492</v>
      </c>
      <c r="BT60" s="38">
        <f t="shared" si="22"/>
        <v>218.66847852471344</v>
      </c>
      <c r="BU60" s="38">
        <f t="shared" si="23"/>
        <v>211.32227980514133</v>
      </c>
      <c r="BV60" s="38">
        <f t="shared" si="24"/>
        <v>204.15525666409536</v>
      </c>
    </row>
    <row r="61" spans="2:74" ht="12.75">
      <c r="B61" s="3">
        <v>2074</v>
      </c>
      <c r="C61" s="70">
        <f t="shared" si="25"/>
        <v>220.68129971929267</v>
      </c>
      <c r="D61" s="32"/>
      <c r="E61" s="32">
        <v>15</v>
      </c>
      <c r="F61" s="32">
        <f t="shared" si="65"/>
        <v>56.90887366932525</v>
      </c>
      <c r="G61" s="32">
        <f t="shared" si="37"/>
        <v>55.52085236031733</v>
      </c>
      <c r="H61" s="32">
        <f t="shared" si="37"/>
        <v>54.16668522957789</v>
      </c>
      <c r="I61" s="32">
        <f t="shared" si="37"/>
        <v>52.84554656544184</v>
      </c>
      <c r="J61" s="32">
        <f t="shared" si="37"/>
        <v>51.55663079555302</v>
      </c>
      <c r="K61" s="3">
        <v>2074</v>
      </c>
      <c r="L61" s="32">
        <f t="shared" si="27"/>
        <v>540</v>
      </c>
      <c r="M61" s="32">
        <f t="shared" si="66"/>
        <v>1145.2592136282294</v>
      </c>
      <c r="N61" s="32">
        <f t="shared" si="38"/>
        <v>1107.3199645153459</v>
      </c>
      <c r="O61" s="32">
        <f t="shared" si="38"/>
        <v>1070.306062941801</v>
      </c>
      <c r="P61" s="32">
        <f t="shared" si="38"/>
        <v>1034.1949394554156</v>
      </c>
      <c r="Q61" s="32">
        <f t="shared" si="38"/>
        <v>998.9645750784543</v>
      </c>
      <c r="R61" s="3">
        <v>2074</v>
      </c>
      <c r="S61" s="34">
        <f t="shared" si="28"/>
        <v>555</v>
      </c>
      <c r="T61" s="34">
        <f t="shared" si="34"/>
        <v>545</v>
      </c>
      <c r="U61" s="34">
        <f t="shared" si="34"/>
        <v>535</v>
      </c>
      <c r="V61" s="34">
        <f t="shared" si="34"/>
        <v>525</v>
      </c>
      <c r="W61" s="34">
        <f t="shared" si="34"/>
        <v>515</v>
      </c>
      <c r="X61" s="3">
        <v>2074</v>
      </c>
      <c r="Y61" s="34">
        <f t="shared" si="64"/>
        <v>1160.2592136282294</v>
      </c>
      <c r="Z61" s="34">
        <f t="shared" si="35"/>
        <v>1122.3199645153459</v>
      </c>
      <c r="AA61" s="34">
        <f t="shared" si="35"/>
        <v>1085.306062941801</v>
      </c>
      <c r="AB61" s="34">
        <f t="shared" si="35"/>
        <v>1049.1949394554156</v>
      </c>
      <c r="AC61" s="34">
        <f t="shared" si="35"/>
        <v>1013.9645750784543</v>
      </c>
      <c r="AD61" s="3">
        <v>2074</v>
      </c>
      <c r="AE61" s="34">
        <f t="shared" si="63"/>
        <v>1202.1680872975546</v>
      </c>
      <c r="AF61" s="34">
        <f t="shared" si="36"/>
        <v>1162.8408168756632</v>
      </c>
      <c r="AG61" s="34">
        <f t="shared" si="36"/>
        <v>1124.472748171379</v>
      </c>
      <c r="AH61" s="34">
        <f t="shared" si="36"/>
        <v>1087.0404860208573</v>
      </c>
      <c r="AI61" s="34">
        <f t="shared" si="36"/>
        <v>1050.5212058740074</v>
      </c>
      <c r="AL61" s="3">
        <v>2074</v>
      </c>
      <c r="AM61" s="38">
        <f t="shared" si="43"/>
        <v>291.0841539221709</v>
      </c>
      <c r="AN61" s="38">
        <f t="shared" si="44"/>
        <v>281.5660099602435</v>
      </c>
      <c r="AO61" s="38">
        <f t="shared" si="45"/>
        <v>272.280015851046</v>
      </c>
      <c r="AP61" s="38">
        <f t="shared" si="46"/>
        <v>263.2205094030484</v>
      </c>
      <c r="AQ61" s="38">
        <f t="shared" si="47"/>
        <v>254.3819665269533</v>
      </c>
      <c r="AR61" s="38"/>
      <c r="AS61" s="38">
        <f t="shared" si="48"/>
        <v>301.5981915532269</v>
      </c>
      <c r="AT61" s="38">
        <f t="shared" si="49"/>
        <v>291.7318228122046</v>
      </c>
      <c r="AU61" s="38">
        <f t="shared" si="50"/>
        <v>282.10609721120727</v>
      </c>
      <c r="AV61" s="38">
        <f t="shared" si="51"/>
        <v>272.71514540535605</v>
      </c>
      <c r="AW61" s="38">
        <f t="shared" si="52"/>
        <v>263.55324120452576</v>
      </c>
      <c r="AX61" s="38"/>
      <c r="AY61" s="3">
        <v>2074</v>
      </c>
      <c r="AZ61" s="38">
        <f t="shared" si="53"/>
        <v>251.0009536578531</v>
      </c>
      <c r="BA61" s="38">
        <f t="shared" si="54"/>
        <v>242.7934879497222</v>
      </c>
      <c r="BB61" s="38">
        <f t="shared" si="55"/>
        <v>234.78620433203352</v>
      </c>
      <c r="BC61" s="38">
        <f t="shared" si="56"/>
        <v>226.97422031477623</v>
      </c>
      <c r="BD61" s="38">
        <f t="shared" si="57"/>
        <v>219.35277249306182</v>
      </c>
      <c r="BE61" s="38"/>
      <c r="BF61" s="38">
        <f t="shared" si="58"/>
        <v>260.0671753557035</v>
      </c>
      <c r="BG61" s="38">
        <f t="shared" si="59"/>
        <v>251.5594365119093</v>
      </c>
      <c r="BH61" s="38">
        <f t="shared" si="60"/>
        <v>243.2592034935735</v>
      </c>
      <c r="BI61" s="38">
        <f t="shared" si="61"/>
        <v>235.16141518300188</v>
      </c>
      <c r="BJ61" s="38">
        <f t="shared" si="62"/>
        <v>227.2611339043955</v>
      </c>
      <c r="BL61" s="38">
        <f t="shared" si="30"/>
        <v>227.70450568157153</v>
      </c>
      <c r="BM61" s="38">
        <f t="shared" si="39"/>
        <v>220.25880918228285</v>
      </c>
      <c r="BN61" s="38">
        <f t="shared" si="40"/>
        <v>212.99471503663537</v>
      </c>
      <c r="BO61" s="38">
        <f t="shared" si="41"/>
        <v>205.90779391893048</v>
      </c>
      <c r="BP61" s="38">
        <f t="shared" si="42"/>
        <v>198.99372453580375</v>
      </c>
      <c r="BR61" s="38">
        <f t="shared" si="31"/>
        <v>235.9292534366045</v>
      </c>
      <c r="BS61" s="38">
        <f t="shared" si="21"/>
        <v>228.21115340685407</v>
      </c>
      <c r="BT61" s="38">
        <f t="shared" si="22"/>
        <v>220.68129971929267</v>
      </c>
      <c r="BU61" s="38">
        <f t="shared" si="23"/>
        <v>213.33510099972048</v>
      </c>
      <c r="BV61" s="38">
        <f t="shared" si="24"/>
        <v>206.16807785867454</v>
      </c>
    </row>
    <row r="62" spans="2:74" ht="12.75">
      <c r="B62" s="3">
        <v>2075</v>
      </c>
      <c r="C62" s="70">
        <f t="shared" si="25"/>
        <v>222.6450277140039</v>
      </c>
      <c r="D62" s="32"/>
      <c r="E62" s="32">
        <v>15</v>
      </c>
      <c r="F62" s="32">
        <f t="shared" si="65"/>
        <v>58.33159551105838</v>
      </c>
      <c r="G62" s="32">
        <f t="shared" si="37"/>
        <v>56.90887366932525</v>
      </c>
      <c r="H62" s="32">
        <f t="shared" si="37"/>
        <v>55.52085236031733</v>
      </c>
      <c r="I62" s="32">
        <f t="shared" si="37"/>
        <v>54.16668522957789</v>
      </c>
      <c r="J62" s="32">
        <f t="shared" si="37"/>
        <v>52.84554656544184</v>
      </c>
      <c r="K62" s="3">
        <v>2075</v>
      </c>
      <c r="L62" s="32">
        <f t="shared" si="27"/>
        <v>550</v>
      </c>
      <c r="M62" s="32">
        <f t="shared" si="66"/>
        <v>1184.1469439689351</v>
      </c>
      <c r="N62" s="32">
        <f t="shared" si="38"/>
        <v>1145.2592136282294</v>
      </c>
      <c r="O62" s="32">
        <f t="shared" si="38"/>
        <v>1107.3199645153459</v>
      </c>
      <c r="P62" s="32">
        <f t="shared" si="38"/>
        <v>1070.306062941801</v>
      </c>
      <c r="Q62" s="32">
        <f t="shared" si="38"/>
        <v>1034.1949394554156</v>
      </c>
      <c r="R62" s="3">
        <v>2075</v>
      </c>
      <c r="S62" s="34">
        <f t="shared" si="28"/>
        <v>565</v>
      </c>
      <c r="T62" s="34">
        <f t="shared" si="34"/>
        <v>555</v>
      </c>
      <c r="U62" s="34">
        <f t="shared" si="34"/>
        <v>545</v>
      </c>
      <c r="V62" s="34">
        <f t="shared" si="34"/>
        <v>535</v>
      </c>
      <c r="W62" s="34">
        <f t="shared" si="34"/>
        <v>525</v>
      </c>
      <c r="X62" s="3">
        <v>2075</v>
      </c>
      <c r="Y62" s="34">
        <f t="shared" si="64"/>
        <v>1199.1469439689351</v>
      </c>
      <c r="Z62" s="34">
        <f t="shared" si="35"/>
        <v>1160.2592136282294</v>
      </c>
      <c r="AA62" s="34">
        <f t="shared" si="35"/>
        <v>1122.3199645153459</v>
      </c>
      <c r="AB62" s="34">
        <f t="shared" si="35"/>
        <v>1085.306062941801</v>
      </c>
      <c r="AC62" s="34">
        <f t="shared" si="35"/>
        <v>1049.1949394554156</v>
      </c>
      <c r="AD62" s="3">
        <v>2075</v>
      </c>
      <c r="AE62" s="34">
        <f t="shared" si="63"/>
        <v>1242.4785394799935</v>
      </c>
      <c r="AF62" s="34">
        <f t="shared" si="36"/>
        <v>1202.1680872975546</v>
      </c>
      <c r="AG62" s="34">
        <f t="shared" si="36"/>
        <v>1162.8408168756632</v>
      </c>
      <c r="AH62" s="34">
        <f t="shared" si="36"/>
        <v>1124.472748171379</v>
      </c>
      <c r="AI62" s="34">
        <f t="shared" si="36"/>
        <v>1087.0404860208573</v>
      </c>
      <c r="AL62" s="3">
        <v>2075</v>
      </c>
      <c r="AM62" s="38">
        <f t="shared" si="43"/>
        <v>293.5026843738015</v>
      </c>
      <c r="AN62" s="38">
        <f t="shared" si="44"/>
        <v>283.98454041187404</v>
      </c>
      <c r="AO62" s="38">
        <f t="shared" si="45"/>
        <v>274.69854630267656</v>
      </c>
      <c r="AP62" s="38">
        <f t="shared" si="46"/>
        <v>265.639039854679</v>
      </c>
      <c r="AQ62" s="38">
        <f t="shared" si="47"/>
        <v>256.80049697858385</v>
      </c>
      <c r="AR62" s="38"/>
      <c r="AS62" s="38">
        <f t="shared" si="48"/>
        <v>304.1085068417316</v>
      </c>
      <c r="AT62" s="38">
        <f t="shared" si="49"/>
        <v>294.2421381007092</v>
      </c>
      <c r="AU62" s="38">
        <f t="shared" si="50"/>
        <v>284.6164124997118</v>
      </c>
      <c r="AV62" s="38">
        <f t="shared" si="51"/>
        <v>275.2254606938608</v>
      </c>
      <c r="AW62" s="38">
        <f t="shared" si="52"/>
        <v>266.0635564930303</v>
      </c>
      <c r="AX62" s="38"/>
      <c r="AY62" s="3">
        <v>2075</v>
      </c>
      <c r="AZ62" s="38">
        <f t="shared" si="53"/>
        <v>253.0864448865241</v>
      </c>
      <c r="BA62" s="38">
        <f t="shared" si="54"/>
        <v>244.87897917839317</v>
      </c>
      <c r="BB62" s="38">
        <f t="shared" si="55"/>
        <v>236.8716955607045</v>
      </c>
      <c r="BC62" s="38">
        <f t="shared" si="56"/>
        <v>229.05971154344724</v>
      </c>
      <c r="BD62" s="38">
        <f t="shared" si="57"/>
        <v>221.43826372173282</v>
      </c>
      <c r="BE62" s="38"/>
      <c r="BF62" s="38">
        <f t="shared" si="58"/>
        <v>262.2318123615537</v>
      </c>
      <c r="BG62" s="38">
        <f t="shared" si="59"/>
        <v>253.72407351775942</v>
      </c>
      <c r="BH62" s="38">
        <f t="shared" si="60"/>
        <v>245.42384049942362</v>
      </c>
      <c r="BI62" s="38">
        <f t="shared" si="61"/>
        <v>237.3260521888521</v>
      </c>
      <c r="BJ62" s="38">
        <f t="shared" si="62"/>
        <v>229.42577091024563</v>
      </c>
      <c r="BL62" s="38">
        <f t="shared" si="30"/>
        <v>229.5964337496023</v>
      </c>
      <c r="BM62" s="38">
        <f t="shared" si="39"/>
        <v>222.1507372503136</v>
      </c>
      <c r="BN62" s="38">
        <f t="shared" si="40"/>
        <v>214.88664310466612</v>
      </c>
      <c r="BO62" s="38">
        <f t="shared" si="41"/>
        <v>207.79972198696126</v>
      </c>
      <c r="BP62" s="38">
        <f t="shared" si="42"/>
        <v>200.88565260383453</v>
      </c>
      <c r="BR62" s="38">
        <f t="shared" si="31"/>
        <v>237.8929814313158</v>
      </c>
      <c r="BS62" s="38">
        <f t="shared" si="21"/>
        <v>230.1748814015653</v>
      </c>
      <c r="BT62" s="38">
        <f t="shared" si="22"/>
        <v>222.6450277140039</v>
      </c>
      <c r="BU62" s="38">
        <f t="shared" si="23"/>
        <v>215.2988289944318</v>
      </c>
      <c r="BV62" s="38">
        <f t="shared" si="24"/>
        <v>208.13180585338574</v>
      </c>
    </row>
    <row r="63" spans="3:35" ht="12.75">
      <c r="C63" s="70">
        <f t="shared" si="25"/>
        <v>0</v>
      </c>
      <c r="G63" s="32">
        <f t="shared" si="37"/>
        <v>58.33159551105838</v>
      </c>
      <c r="H63" s="32">
        <f t="shared" si="37"/>
        <v>56.90887366932525</v>
      </c>
      <c r="I63" s="32">
        <f t="shared" si="37"/>
        <v>55.52085236031733</v>
      </c>
      <c r="J63" s="32">
        <f t="shared" si="37"/>
        <v>54.16668522957789</v>
      </c>
      <c r="K63" s="32"/>
      <c r="M63" s="32"/>
      <c r="N63" s="32"/>
      <c r="O63" s="32"/>
      <c r="P63" s="32"/>
      <c r="Q63" s="32"/>
      <c r="S63" s="34"/>
      <c r="T63" s="34">
        <f t="shared" si="34"/>
        <v>565</v>
      </c>
      <c r="U63" s="34">
        <f t="shared" si="34"/>
        <v>555</v>
      </c>
      <c r="V63" s="34">
        <f t="shared" si="34"/>
        <v>545</v>
      </c>
      <c r="W63" s="34">
        <f t="shared" si="34"/>
        <v>535</v>
      </c>
      <c r="Z63" s="34">
        <f t="shared" si="35"/>
        <v>1199.1469439689351</v>
      </c>
      <c r="AA63" s="34">
        <f t="shared" si="35"/>
        <v>1160.2592136282294</v>
      </c>
      <c r="AB63" s="34">
        <f t="shared" si="35"/>
        <v>1122.3199645153459</v>
      </c>
      <c r="AC63" s="34">
        <f t="shared" si="35"/>
        <v>1085.306062941801</v>
      </c>
      <c r="AG63" s="34">
        <f aca="true" t="shared" si="67" ref="AG63:AI65">AF62</f>
        <v>1202.1680872975546</v>
      </c>
      <c r="AH63" s="34">
        <f t="shared" si="67"/>
        <v>1162.8408168756632</v>
      </c>
      <c r="AI63" s="34">
        <f t="shared" si="67"/>
        <v>1124.472748171379</v>
      </c>
    </row>
    <row r="64" spans="3:35" ht="12.75">
      <c r="C64" s="70">
        <f t="shared" si="25"/>
        <v>0</v>
      </c>
      <c r="H64" s="32">
        <f aca="true" t="shared" si="68" ref="H64:J66">G63</f>
        <v>58.33159551105838</v>
      </c>
      <c r="I64" s="32">
        <f t="shared" si="68"/>
        <v>56.90887366932525</v>
      </c>
      <c r="J64" s="32">
        <f t="shared" si="68"/>
        <v>55.52085236031733</v>
      </c>
      <c r="K64" s="32"/>
      <c r="S64" s="34"/>
      <c r="T64" s="34">
        <f t="shared" si="34"/>
        <v>0</v>
      </c>
      <c r="U64" s="34">
        <f t="shared" si="34"/>
        <v>565</v>
      </c>
      <c r="V64" s="34">
        <f t="shared" si="34"/>
        <v>555</v>
      </c>
      <c r="W64" s="34">
        <f t="shared" si="34"/>
        <v>545</v>
      </c>
      <c r="AA64" s="34">
        <f aca="true" t="shared" si="69" ref="AA64:AC66">Z63</f>
        <v>1199.1469439689351</v>
      </c>
      <c r="AB64" s="34">
        <f t="shared" si="69"/>
        <v>1160.2592136282294</v>
      </c>
      <c r="AC64" s="34">
        <f t="shared" si="69"/>
        <v>1122.3199645153459</v>
      </c>
      <c r="AH64" s="34">
        <f t="shared" si="67"/>
        <v>1202.1680872975546</v>
      </c>
      <c r="AI64" s="34">
        <f t="shared" si="67"/>
        <v>1162.8408168756632</v>
      </c>
    </row>
    <row r="65" spans="3:35" ht="12.75">
      <c r="C65" s="70">
        <f t="shared" si="25"/>
        <v>0</v>
      </c>
      <c r="I65" s="32">
        <f t="shared" si="68"/>
        <v>58.33159551105838</v>
      </c>
      <c r="J65" s="32">
        <f t="shared" si="68"/>
        <v>56.90887366932525</v>
      </c>
      <c r="K65" s="32"/>
      <c r="S65" s="34"/>
      <c r="T65" s="34">
        <f t="shared" si="34"/>
        <v>0</v>
      </c>
      <c r="U65" s="34">
        <f t="shared" si="34"/>
        <v>0</v>
      </c>
      <c r="V65" s="34">
        <f t="shared" si="34"/>
        <v>565</v>
      </c>
      <c r="W65" s="34">
        <f t="shared" si="34"/>
        <v>555</v>
      </c>
      <c r="AB65" s="34">
        <f t="shared" si="69"/>
        <v>1199.1469439689351</v>
      </c>
      <c r="AC65" s="34">
        <f t="shared" si="69"/>
        <v>1160.2592136282294</v>
      </c>
      <c r="AI65" s="34">
        <f t="shared" si="67"/>
        <v>1202.1680872975546</v>
      </c>
    </row>
    <row r="66" spans="3:29" ht="12.75">
      <c r="C66" s="70">
        <f t="shared" si="25"/>
        <v>0</v>
      </c>
      <c r="J66" s="32">
        <f t="shared" si="68"/>
        <v>58.33159551105838</v>
      </c>
      <c r="K66" s="32"/>
      <c r="S66" s="34"/>
      <c r="T66" s="34">
        <f t="shared" si="34"/>
        <v>0</v>
      </c>
      <c r="U66" s="34">
        <f t="shared" si="34"/>
        <v>0</v>
      </c>
      <c r="V66" s="34">
        <f t="shared" si="34"/>
        <v>0</v>
      </c>
      <c r="W66" s="34">
        <f t="shared" si="34"/>
        <v>565</v>
      </c>
      <c r="AC66" s="34">
        <f t="shared" si="69"/>
        <v>1199.1469439689351</v>
      </c>
    </row>
    <row r="67" spans="3:23" ht="12.75">
      <c r="C67" s="70">
        <f t="shared" si="25"/>
        <v>0</v>
      </c>
      <c r="U67" s="34">
        <f aca="true" t="shared" si="70" ref="U67:W69">T66</f>
        <v>0</v>
      </c>
      <c r="V67" s="34">
        <f t="shared" si="70"/>
        <v>0</v>
      </c>
      <c r="W67" s="34">
        <f t="shared" si="70"/>
        <v>0</v>
      </c>
    </row>
    <row r="68" spans="3:23" ht="12.75">
      <c r="C68" s="70">
        <f t="shared" si="25"/>
        <v>0</v>
      </c>
      <c r="V68" s="34">
        <f t="shared" si="70"/>
        <v>0</v>
      </c>
      <c r="W68" s="34">
        <f t="shared" si="70"/>
        <v>0</v>
      </c>
    </row>
    <row r="69" spans="3:23" ht="12.75">
      <c r="C69" s="70">
        <f t="shared" si="25"/>
        <v>0</v>
      </c>
      <c r="W69" s="34">
        <f t="shared" si="7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Scanlan, Kathi (UTC)</dc:creator>
  <cp:keywords/>
  <dc:description/>
  <cp:lastModifiedBy>Inman, Charles</cp:lastModifiedBy>
  <dcterms:created xsi:type="dcterms:W3CDTF">2019-06-06T02:50:56Z</dcterms:created>
  <dcterms:modified xsi:type="dcterms:W3CDTF">2021-03-29T17:48:00Z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