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mc:AlternateContent xmlns:mc="http://schemas.openxmlformats.org/markup-compatibility/2006">
    <mc:Choice Requires="x15">
      <x15ac:absPath xmlns:x15ac="http://schemas.microsoft.com/office/spreadsheetml/2010/11/ac" url="https://pse0.sharepoint.com/sites/BLT/Shared Documents/General/Applications/"/>
    </mc:Choice>
  </mc:AlternateContent>
  <xr:revisionPtr revIDLastSave="2" documentId="8_{D10BB136-BE58-44C6-AB1F-F24EF1253C32}" xr6:coauthVersionLast="47" xr6:coauthVersionMax="47" xr10:uidLastSave="{3082CE89-4E76-43F9-B95A-D4052910163F}"/>
  <bookViews>
    <workbookView xWindow="-120" yWindow="-120" windowWidth="25440" windowHeight="15270" activeTab="3" xr2:uid="{00000000-000D-0000-FFFF-FFFF00000000}"/>
  </bookViews>
  <sheets>
    <sheet name="Terms" sheetId="16" r:id="rId1"/>
    <sheet name="Partners" sheetId="8" state="hidden" r:id="rId2"/>
    <sheet name="Photo Verifcation Guidance" sheetId="18" r:id="rId3"/>
    <sheet name="Application" sheetId="1" r:id="rId4"/>
    <sheet name="Incentives" sheetId="14" r:id="rId5"/>
    <sheet name="Sheet1" sheetId="17" state="hidden" r:id="rId6"/>
    <sheet name="2026 Lookup" sheetId="13" state="hidden" r:id="rId7"/>
    <sheet name="DATA" sheetId="7" state="hidden" r:id="rId8"/>
    <sheet name="DATA1" sheetId="3" state="hidden" r:id="rId9"/>
  </sheets>
  <externalReferences>
    <externalReference r:id="rId10"/>
    <externalReference r:id="rId11"/>
    <externalReference r:id="rId12"/>
    <externalReference r:id="rId13"/>
  </externalReferences>
  <definedNames>
    <definedName name="__BLi?" localSheetId="0">[1]Lookup!$E$2</definedName>
    <definedName name="__BLi?">[2]Lookup!$E$2</definedName>
    <definedName name="__Company_Name_List">[1]Project!$BH$81:$BL$95</definedName>
    <definedName name="__NC_Incentive">'[1]Building Area Installations'!$U$24</definedName>
    <definedName name="__Retrofit_TI_NC">[1]Installations!$C$43</definedName>
    <definedName name="_BAM">'[1]WSEC B_A_M'!$B$5:$D$41</definedName>
    <definedName name="_C406_3">[1]Project!$O$38</definedName>
    <definedName name="_C406_reduction">[1]Installations!$B$34</definedName>
    <definedName name="_Control_Table">[1]!Table7[#Data]</definedName>
    <definedName name="_Controls_2023">[1]Lookup!$AY$56:$AZ$103</definedName>
    <definedName name="_Daylight_Table_Codes">[1]!_Daylight_Table[#Data]</definedName>
    <definedName name="_Daylighted?">[1]!_Daylight_Table[Daylighted]</definedName>
    <definedName name="_EME">OFFSET([1]Lookup!$BX$3,0,0,[1]Lookup!$BY$2,1)</definedName>
    <definedName name="_Error_Table">[1]Lookup!$BF$27:$BI$52</definedName>
    <definedName name="_Exist_Fixture_Table">[1]Fixtures!$BM$93:$BU$142</definedName>
    <definedName name="_xlnm._FilterDatabase" localSheetId="6" hidden="1">'2026 Lookup'!$A$1:$E$25</definedName>
    <definedName name="_xlnm._FilterDatabase" localSheetId="3" hidden="1">Application!$D$42:$J$49</definedName>
    <definedName name="_Fixture_Measure_Life">[1]Lookup!$W$3:$X$25</definedName>
    <definedName name="_Heat_Type">[1]Lookup!$AA$3:$AA$8</definedName>
    <definedName name="_kWh_Grant">[1]Autofund!$J$3</definedName>
    <definedName name="_Lookup_Heat_Type_New">[1]!Table4[Lookup_Heat_Type]</definedName>
    <definedName name="_Lookup_Heat_Type_Table_New">[1]!Table4[[Lookup_Heat_Type]:[Short]]</definedName>
    <definedName name="_Lookup_Type_New">[1]!Table4[Lookup_Type_New]</definedName>
    <definedName name="_New_Control_Savings_Interior">'[1]Control Savings'!$R$5:$AC$32</definedName>
    <definedName name="_New_Daylight_Table_Codes">[1]Lookup!$BB$60:$BC$65</definedName>
    <definedName name="_New_Daylighted">[1]Lookup!$BB$60:$BB$64</definedName>
    <definedName name="_Program_BLi">[1]Lookup!$W$29:$W$31</definedName>
    <definedName name="_Program_MF">[1]Lookup!$W$35</definedName>
    <definedName name="_Project_2_Type">[1]Project!$H$24</definedName>
    <definedName name="_Project_8_Vendor">[1]Project!$AJ$63</definedName>
    <definedName name="_QC_Reviewer">[1]Lookup!$CB$3:$CB$14</definedName>
    <definedName name="_Terms_1_Top">Terms!$A$18</definedName>
    <definedName name="_Terms_2_Approval">Terms!$A$28</definedName>
    <definedName name="_Terms_3_Submittals">Terms!$A$39</definedName>
    <definedName name="_Terms_4_Customers">Terms!$A$44</definedName>
    <definedName name="_Terms_5_Incentives">Terms!$A$51</definedName>
    <definedName name="_Terms_6_Specifications">Terms!$A$119</definedName>
    <definedName name="_Terms_7_Inspections">Terms!$A$146</definedName>
    <definedName name="_Terms_8_Invoice">Terms!$A$150</definedName>
    <definedName name="Business_Name">Application!$C$20:$E$22</definedName>
    <definedName name="Business_Name1">Application!$C$22</definedName>
    <definedName name="BV">DATA!#REF!</definedName>
    <definedName name="Control_Savings_Exterior">'[1]Control Savings'!$F$37:$N$49</definedName>
    <definedName name="Control_Savings_Interior">'[1]Control Savings'!$F$5:$M$33</definedName>
    <definedName name="ControlTime">'[1]Control Savings'!$F$74:$F$97</definedName>
    <definedName name="EMEs">[1]Lookup!$BX$3:$BX$34</definedName>
    <definedName name="Fixtures_Existing_Final_List">OFFSET([1]Fixtures!$CM$93:$CN$142,0,1,[1]Fixtures!$CM$92,1)</definedName>
    <definedName name="Fixtures_Existing_List">[1]Fixtures!$BM$93:$BN$192</definedName>
    <definedName name="Fixtures_Proposed_Final_List">OFFSET([1]Fixtures!$EP$93:$EQ$142,0,1,[1]Fixtures!$EP$92,1)</definedName>
    <definedName name="Fixtures_Proposed_List">[1]Fixtures!$DM$93:$DN$142</definedName>
    <definedName name="Lookup_Control_Type_Table">[1]Lookup!$AY$3:$AZ$7</definedName>
    <definedName name="Lookup_Control_Type_Table2">[1]Lookup!$BB$3:$BE$20</definedName>
    <definedName name="Lookup_CPI">[1]Lookup!$BQ$27:$BQ$30</definedName>
    <definedName name="Lookup_Exterior_Areas">[1]Lookup!$AG$33:$AG$42</definedName>
    <definedName name="Lookup_Exterior_New">'[1]Space Table'!$B$140:$B$153</definedName>
    <definedName name="Lookup_Fixture_Defined_Name_Existing">[1]Lookup!$U$3:$U$36</definedName>
    <definedName name="Lookup_Fixture_Existing">[1]Lookup!$T$3:$T$36</definedName>
    <definedName name="Lookup_Fixture_Lamp_List">[1]Lookup!$W$3:$W$24</definedName>
    <definedName name="Lookup_Fixture_Type_Defined_Name_Exist">[1]Lookup!$U$40:$U$46</definedName>
    <definedName name="Lookup_Fixture_Type_Exist">[1]Lookup!$T$40:$T$46</definedName>
    <definedName name="Lookup_Installer">[1]Lookup!$BQ$3:$BQ$6</definedName>
    <definedName name="Lookup_Installer_Number">[1]Lookup!$BQ$3:$BR$6</definedName>
    <definedName name="Lookup_Interior">[1]Lookup!$AG$3:$AG$30</definedName>
    <definedName name="Lookup_Interior_New">'[1]Space Table'!$B$3:$B$109</definedName>
    <definedName name="Lookup_Payee1">[1]Lookup!$BQ$20:$BQ$24</definedName>
    <definedName name="Lookup_Schedule">[1]Lookup!$BJ$3:$BJ$23</definedName>
    <definedName name="Lookup_Submitter">[1]Lookup!$BQ$10:$BQ$14</definedName>
    <definedName name="Lookup_Submitter_Number">[1]Lookup!$BQ$10:$BR$14</definedName>
    <definedName name="Measures">#REF!</definedName>
    <definedName name="MeasureTable23">#REF!</definedName>
    <definedName name="MeasureTable23.1">#REF!</definedName>
    <definedName name="MeasureTable666">#REF!</definedName>
    <definedName name="MF__Named">[1]Installations!$B$14</definedName>
    <definedName name="Month_Submitting">Application!$C$12</definedName>
    <definedName name="MonthList">#REF!</definedName>
    <definedName name="OnIntensity">'[1]Control Savings'!$G$74:$G$94</definedName>
    <definedName name="Partners">Partners!$A$2:$I$20</definedName>
    <definedName name="_xlnm.Print_Area" localSheetId="3">Application!$A$1:$S$50</definedName>
    <definedName name="_xlnm.Print_Area" localSheetId="4">Incentives!$A$1:$B$33</definedName>
    <definedName name="_xlnm.Print_Area">[0]!Print_Installations_Page</definedName>
    <definedName name="PRINT_CUSTOMER_AUTHORIZATION">'[1]Customer Authorization'!$A$1:$AM$129</definedName>
    <definedName name="PrintFixtures">OFFSET([1]Fixtures!$C$25,0,0,[1]Fixtures!$AK$83,32)</definedName>
    <definedName name="PrintInstallations">OFFSET([1]Installations!$C$1,0,0,[1]Installations!$EM$2,[1]Installations!$EM$4)</definedName>
    <definedName name="PSE_Business_Types">#REF!</definedName>
    <definedName name="s_uom">[3]LOOKUPS!$BD$13:$BD$15</definedName>
    <definedName name="Tab_Order">Application!$C$12,Application!$C$15,Application!$E$17,Application!$N$17,Application!$C$22,Application!$F$22,Application!$H$22,Application!$J$22,Application!$K$22,Application!$D$26:$I$26,Application!$M$26:$N$26,Application!$D$27:$I$27,Application!$M$27:$N$27,Application!$D$28:$I$28,Application!$M$28:$N$28,Application!$D$29:$I$29,Application!$M$29:$N$29,Application!$D$30:$I$30,Application!$M$30:$N$30,Application!$D$31:$I$31,Application!$M$31:$N$31,Application!$D$32:$I$32,Application!$M$32:$N$32,Application!$D$33:$I$33</definedName>
    <definedName name="Tab_Sequence">Application!$C$12,Application!$C$15,Application!$E$17,Application!$N$17,Application!$C$22,Application!$F$22,Application!$H$22,Application!$J$22,Application!$K$22,Application!$D$26,Application!$E$26,Application!$F$26,Application!$G$26,Application!$H$26,Application!$I$26,Application!$M$26,Application!$N$26,Application!$D$27,Application!$E$27,Application!$F$27,Application!$G$27,Application!$H$27,Application!$I$27,Application!$M$27,Application!$N$27,Application!$D$28,Application!$E$28,Application!$F$28,Application!$G$28,Application!$H$28,Application!$I$28,Application!$M$28,Application!$N$28,Application!$D$29,Application!$E$29,Application!$F$29,Application!$G$29,Application!$H$29,Application!$I$29,Application!$M$29</definedName>
    <definedName name="tbl_category">[3]LOOKUPS!$BS$10:$BS$25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B5" i="3"/>
  <c r="N13" i="1" l="1"/>
  <c r="M4" i="13"/>
  <c r="M5" i="13"/>
  <c r="M6" i="13"/>
  <c r="M7" i="13"/>
  <c r="M8" i="13"/>
  <c r="M9" i="13"/>
  <c r="M10" i="13"/>
  <c r="M11" i="13"/>
  <c r="M12" i="13"/>
  <c r="M13" i="13"/>
  <c r="M3" i="13"/>
  <c r="M2" i="13"/>
  <c r="C7" i="1"/>
  <c r="B11" i="3"/>
  <c r="P6" i="3" l="1"/>
  <c r="P7" i="3"/>
  <c r="P8" i="3"/>
  <c r="P9" i="3"/>
  <c r="P10" i="3"/>
  <c r="P11" i="3"/>
  <c r="P12" i="3"/>
  <c r="P13" i="3"/>
  <c r="P14" i="3"/>
  <c r="P5" i="3" l="1"/>
  <c r="L37" i="7" l="1"/>
  <c r="O6" i="3" l="1"/>
  <c r="O7" i="3"/>
  <c r="O8" i="3"/>
  <c r="O9" i="3"/>
  <c r="O10" i="3"/>
  <c r="O11" i="3"/>
  <c r="O12" i="3"/>
  <c r="O13" i="3"/>
  <c r="O14" i="3"/>
  <c r="O5" i="3"/>
  <c r="P72" i="7" s="1"/>
  <c r="S35" i="1" l="1"/>
  <c r="R14" i="3" s="1"/>
  <c r="S27" i="1"/>
  <c r="R6" i="3" s="1"/>
  <c r="S28" i="1"/>
  <c r="R7" i="3" s="1"/>
  <c r="S29" i="1"/>
  <c r="R8" i="3" s="1"/>
  <c r="S30" i="1"/>
  <c r="R9" i="3" s="1"/>
  <c r="S31" i="1"/>
  <c r="R10" i="3" s="1"/>
  <c r="S32" i="1"/>
  <c r="R11" i="3" s="1"/>
  <c r="S33" i="1"/>
  <c r="R12" i="3" s="1"/>
  <c r="S34" i="1"/>
  <c r="R13" i="3" s="1"/>
  <c r="S26" i="1"/>
  <c r="R5" i="3" s="1"/>
  <c r="B14" i="3"/>
  <c r="B13" i="3"/>
  <c r="B12" i="3"/>
  <c r="B9" i="3"/>
  <c r="B8" i="3"/>
  <c r="A50" i="7"/>
  <c r="A49" i="7"/>
  <c r="A48" i="7"/>
  <c r="A47" i="7"/>
  <c r="A51" i="7"/>
  <c r="A52" i="7"/>
  <c r="A44" i="7"/>
  <c r="A43" i="7"/>
  <c r="A42" i="7"/>
  <c r="A41" i="7"/>
  <c r="A40" i="7"/>
  <c r="G38" i="1" l="1"/>
  <c r="C71" i="16"/>
  <c r="Q71" i="16"/>
  <c r="C72" i="16"/>
  <c r="Q72" i="16"/>
  <c r="C73" i="16"/>
  <c r="Q73" i="16"/>
  <c r="C74" i="16"/>
  <c r="Q74" i="16"/>
  <c r="C75" i="16"/>
  <c r="Q75" i="16"/>
  <c r="C76" i="16"/>
  <c r="Q76" i="16"/>
  <c r="C77" i="16"/>
  <c r="Q77" i="16"/>
  <c r="C78" i="16"/>
  <c r="Q78" i="16"/>
  <c r="C79" i="16"/>
  <c r="Q79" i="16"/>
  <c r="C80" i="16"/>
  <c r="Q80" i="16"/>
  <c r="C81" i="16"/>
  <c r="Q81" i="16"/>
  <c r="Q58" i="16"/>
  <c r="Q59" i="16"/>
  <c r="Q60" i="16"/>
  <c r="Q61" i="16"/>
  <c r="Q62" i="16"/>
  <c r="Q63" i="16"/>
  <c r="Q64" i="16"/>
  <c r="Q65" i="16"/>
  <c r="Q66" i="16"/>
  <c r="Q67" i="16"/>
  <c r="Q68" i="16"/>
  <c r="Q69" i="16"/>
  <c r="Q70" i="16"/>
  <c r="C70" i="16"/>
  <c r="C59" i="16"/>
  <c r="C60" i="16"/>
  <c r="C61" i="16"/>
  <c r="C62" i="16"/>
  <c r="C63" i="16"/>
  <c r="C64" i="16"/>
  <c r="C65" i="16"/>
  <c r="C66" i="16"/>
  <c r="C67" i="16"/>
  <c r="C68" i="16"/>
  <c r="C69" i="16"/>
  <c r="C58" i="16"/>
  <c r="Q26" i="1" l="1"/>
  <c r="Q29" i="1"/>
  <c r="P27" i="1" l="1"/>
  <c r="P28" i="1"/>
  <c r="P29" i="1"/>
  <c r="P30" i="1"/>
  <c r="P31" i="1"/>
  <c r="P32" i="1"/>
  <c r="P33" i="1"/>
  <c r="P34" i="1"/>
  <c r="P35" i="1"/>
  <c r="P26" i="1"/>
  <c r="O39" i="1" l="1"/>
  <c r="B32" i="14"/>
  <c r="A32" i="14"/>
  <c r="B31" i="14"/>
  <c r="A31" i="14"/>
  <c r="B28" i="14"/>
  <c r="A28" i="14"/>
  <c r="B27" i="14"/>
  <c r="A27" i="14"/>
  <c r="B26" i="14"/>
  <c r="A26" i="14"/>
  <c r="B23" i="14"/>
  <c r="A23" i="14"/>
  <c r="B22" i="14"/>
  <c r="A22" i="14"/>
  <c r="B21" i="14"/>
  <c r="A21" i="14"/>
  <c r="B20" i="14"/>
  <c r="A20" i="14"/>
  <c r="B19" i="14"/>
  <c r="A19" i="14"/>
  <c r="B18" i="14"/>
  <c r="A18" i="14"/>
  <c r="B15" i="14"/>
  <c r="A15" i="14"/>
  <c r="B14" i="14"/>
  <c r="A14" i="14"/>
  <c r="B13" i="14"/>
  <c r="A13" i="14"/>
  <c r="B12" i="14"/>
  <c r="A12" i="14"/>
  <c r="B11" i="14"/>
  <c r="A11" i="14"/>
  <c r="B10" i="14"/>
  <c r="A10" i="14"/>
  <c r="B9" i="14"/>
  <c r="A9" i="14"/>
  <c r="B8" i="14"/>
  <c r="A8" i="14"/>
  <c r="B7" i="14"/>
  <c r="A7" i="14"/>
  <c r="B6" i="14"/>
  <c r="A6" i="14"/>
  <c r="B5" i="14"/>
  <c r="A5" i="14"/>
  <c r="B4" i="14"/>
  <c r="A4" i="14"/>
  <c r="B3" i="14"/>
  <c r="A3" i="14"/>
  <c r="CA14" i="7" l="1"/>
  <c r="CA15" i="7"/>
  <c r="CA16" i="7"/>
  <c r="CA17" i="7"/>
  <c r="CA18" i="7"/>
  <c r="CA19" i="7"/>
  <c r="CA20" i="7"/>
  <c r="CA21" i="7"/>
  <c r="CA22" i="7"/>
  <c r="CA23" i="7"/>
  <c r="CA24" i="7"/>
  <c r="CA29" i="7"/>
  <c r="CA30" i="7"/>
  <c r="CA31" i="7"/>
  <c r="CA32" i="7"/>
  <c r="CA34" i="7"/>
  <c r="CA35" i="7"/>
  <c r="CA36" i="7"/>
  <c r="BZ14" i="7"/>
  <c r="BZ15" i="7"/>
  <c r="BZ16" i="7"/>
  <c r="BZ17" i="7"/>
  <c r="BZ18" i="7"/>
  <c r="BZ19" i="7"/>
  <c r="BZ20" i="7"/>
  <c r="BZ21" i="7"/>
  <c r="BZ22" i="7"/>
  <c r="BZ23" i="7"/>
  <c r="BZ24" i="7"/>
  <c r="BZ29" i="7"/>
  <c r="BZ30" i="7"/>
  <c r="BZ31" i="7"/>
  <c r="BZ32" i="7"/>
  <c r="BZ34" i="7"/>
  <c r="BZ35" i="7"/>
  <c r="BZ36" i="7"/>
  <c r="B7" i="3" l="1"/>
  <c r="M15" i="3"/>
  <c r="G6" i="3"/>
  <c r="H73" i="7" s="1"/>
  <c r="H6" i="3"/>
  <c r="I73" i="7" s="1"/>
  <c r="I6" i="3"/>
  <c r="J73" i="7" s="1"/>
  <c r="J6" i="3"/>
  <c r="K73" i="7" s="1"/>
  <c r="K6" i="3"/>
  <c r="L73" i="7" s="1"/>
  <c r="P73" i="7"/>
  <c r="Q73" i="7"/>
  <c r="G7" i="3"/>
  <c r="H74" i="7" s="1"/>
  <c r="H7" i="3"/>
  <c r="I74" i="7" s="1"/>
  <c r="I7" i="3"/>
  <c r="J74" i="7" s="1"/>
  <c r="J7" i="3"/>
  <c r="K74" i="7" s="1"/>
  <c r="K7" i="3"/>
  <c r="L74" i="7" s="1"/>
  <c r="P74" i="7"/>
  <c r="Q74" i="7"/>
  <c r="G8" i="3"/>
  <c r="H75" i="7" s="1"/>
  <c r="H8" i="3"/>
  <c r="I75" i="7" s="1"/>
  <c r="I8" i="3"/>
  <c r="J75" i="7" s="1"/>
  <c r="J8" i="3"/>
  <c r="K75" i="7" s="1"/>
  <c r="K8" i="3"/>
  <c r="L75" i="7" s="1"/>
  <c r="P75" i="7"/>
  <c r="Q75" i="7"/>
  <c r="G9" i="3"/>
  <c r="H76" i="7" s="1"/>
  <c r="H9" i="3"/>
  <c r="I76" i="7" s="1"/>
  <c r="I9" i="3"/>
  <c r="J76" i="7" s="1"/>
  <c r="J9" i="3"/>
  <c r="K76" i="7" s="1"/>
  <c r="K9" i="3"/>
  <c r="L76" i="7" s="1"/>
  <c r="P76" i="7"/>
  <c r="Q76" i="7"/>
  <c r="G10" i="3"/>
  <c r="H77" i="7" s="1"/>
  <c r="H10" i="3"/>
  <c r="I77" i="7" s="1"/>
  <c r="I10" i="3"/>
  <c r="J77" i="7" s="1"/>
  <c r="J10" i="3"/>
  <c r="K77" i="7" s="1"/>
  <c r="K10" i="3"/>
  <c r="L77" i="7" s="1"/>
  <c r="P77" i="7"/>
  <c r="Q77" i="7"/>
  <c r="G11" i="3"/>
  <c r="H78" i="7" s="1"/>
  <c r="H11" i="3"/>
  <c r="I78" i="7" s="1"/>
  <c r="I11" i="3"/>
  <c r="J78" i="7" s="1"/>
  <c r="J11" i="3"/>
  <c r="K78" i="7" s="1"/>
  <c r="K11" i="3"/>
  <c r="L78" i="7" s="1"/>
  <c r="P78" i="7"/>
  <c r="Q78" i="7"/>
  <c r="G12" i="3"/>
  <c r="H79" i="7" s="1"/>
  <c r="H12" i="3"/>
  <c r="I79" i="7" s="1"/>
  <c r="I12" i="3"/>
  <c r="J79" i="7" s="1"/>
  <c r="J12" i="3"/>
  <c r="K79" i="7" s="1"/>
  <c r="K12" i="3"/>
  <c r="L79" i="7" s="1"/>
  <c r="P79" i="7"/>
  <c r="Q79" i="7"/>
  <c r="G13" i="3"/>
  <c r="H80" i="7" s="1"/>
  <c r="H13" i="3"/>
  <c r="I80" i="7" s="1"/>
  <c r="I13" i="3"/>
  <c r="J80" i="7" s="1"/>
  <c r="J13" i="3"/>
  <c r="K80" i="7" s="1"/>
  <c r="K13" i="3"/>
  <c r="L80" i="7" s="1"/>
  <c r="P80" i="7"/>
  <c r="Q80" i="7"/>
  <c r="G14" i="3"/>
  <c r="H81" i="7" s="1"/>
  <c r="H14" i="3"/>
  <c r="I81" i="7" s="1"/>
  <c r="I14" i="3"/>
  <c r="J81" i="7" s="1"/>
  <c r="J14" i="3"/>
  <c r="K81" i="7" s="1"/>
  <c r="K14" i="3"/>
  <c r="L81" i="7" s="1"/>
  <c r="P81" i="7"/>
  <c r="Q81" i="7"/>
  <c r="K5" i="3"/>
  <c r="J5" i="3"/>
  <c r="I5" i="3"/>
  <c r="H5" i="3"/>
  <c r="G5" i="3"/>
  <c r="F21" i="3" l="1"/>
  <c r="F14" i="3" l="1"/>
  <c r="F30" i="3" s="1" a="1"/>
  <c r="F30" i="3" s="1"/>
  <c r="F7" i="3"/>
  <c r="F23" i="3" s="1" a="1"/>
  <c r="F23" i="3" s="1"/>
  <c r="F8" i="3"/>
  <c r="F24" i="3" s="1" a="1"/>
  <c r="F24" i="3" s="1"/>
  <c r="F9" i="3"/>
  <c r="F25" i="3" s="1" a="1"/>
  <c r="F25" i="3" s="1"/>
  <c r="F10" i="3"/>
  <c r="F26" i="3" s="1" a="1"/>
  <c r="F26" i="3" s="1"/>
  <c r="F11" i="3"/>
  <c r="F27" i="3" s="1" a="1"/>
  <c r="F27" i="3" s="1"/>
  <c r="F12" i="3"/>
  <c r="F28" i="3" s="1" a="1"/>
  <c r="F28" i="3" s="1"/>
  <c r="F13" i="3"/>
  <c r="F29" i="3" s="1" a="1"/>
  <c r="F29" i="3" s="1"/>
  <c r="P29" i="3" l="1"/>
  <c r="K29" i="3"/>
  <c r="H29" i="3"/>
  <c r="I29" i="3"/>
  <c r="G29" i="3"/>
  <c r="O29" i="3"/>
  <c r="J29" i="3"/>
  <c r="H27" i="3"/>
  <c r="P27" i="3"/>
  <c r="J27" i="3"/>
  <c r="G27" i="3"/>
  <c r="I27" i="3"/>
  <c r="O27" i="3"/>
  <c r="K27" i="3"/>
  <c r="K26" i="3"/>
  <c r="I26" i="3"/>
  <c r="O26" i="3"/>
  <c r="J26" i="3"/>
  <c r="P26" i="3"/>
  <c r="G26" i="3"/>
  <c r="H26" i="3"/>
  <c r="K30" i="3"/>
  <c r="H30" i="3"/>
  <c r="P30" i="3"/>
  <c r="G30" i="3"/>
  <c r="J30" i="3"/>
  <c r="I30" i="3"/>
  <c r="O30" i="3"/>
  <c r="G28" i="3"/>
  <c r="J28" i="3"/>
  <c r="P28" i="3"/>
  <c r="R28" i="3"/>
  <c r="K28" i="3"/>
  <c r="H28" i="3"/>
  <c r="O28" i="3"/>
  <c r="I28" i="3"/>
  <c r="I25" i="3"/>
  <c r="G25" i="3"/>
  <c r="P25" i="3"/>
  <c r="O25" i="3"/>
  <c r="J25" i="3"/>
  <c r="H25" i="3"/>
  <c r="K25" i="3"/>
  <c r="G24" i="3"/>
  <c r="J24" i="3"/>
  <c r="P24" i="3"/>
  <c r="H24" i="3"/>
  <c r="O24" i="3"/>
  <c r="I24" i="3"/>
  <c r="K24" i="3"/>
  <c r="H23" i="3"/>
  <c r="P23" i="3"/>
  <c r="J23" i="3"/>
  <c r="O23" i="3"/>
  <c r="G23" i="3"/>
  <c r="K23" i="3"/>
  <c r="I23" i="3"/>
  <c r="S73" i="7"/>
  <c r="S74" i="7"/>
  <c r="S75" i="7"/>
  <c r="S76" i="7"/>
  <c r="S77" i="7"/>
  <c r="S78" i="7"/>
  <c r="S79" i="7"/>
  <c r="S80" i="7"/>
  <c r="S81" i="7"/>
  <c r="Q27" i="1"/>
  <c r="Q28" i="1"/>
  <c r="Q30" i="1"/>
  <c r="Q31" i="1"/>
  <c r="Q32" i="1"/>
  <c r="Q33" i="1"/>
  <c r="Q34" i="1"/>
  <c r="Q35" i="1"/>
  <c r="R36" i="1"/>
  <c r="F39" i="1" l="1"/>
  <c r="R27" i="3"/>
  <c r="R30" i="3"/>
  <c r="R29" i="3"/>
  <c r="R26" i="3"/>
  <c r="R25" i="3"/>
  <c r="R24" i="3"/>
  <c r="R23" i="3"/>
  <c r="R29" i="1"/>
  <c r="J29" i="1" l="1"/>
  <c r="K29" i="1" s="1"/>
  <c r="L29" i="1" s="1"/>
  <c r="O29" i="1"/>
  <c r="R26" i="1"/>
  <c r="J26" i="1" s="1"/>
  <c r="K26" i="1" s="1"/>
  <c r="R35" i="1"/>
  <c r="J35" i="1" s="1"/>
  <c r="R32" i="1"/>
  <c r="J32" i="1" s="1"/>
  <c r="R30" i="1"/>
  <c r="J30" i="1" s="1"/>
  <c r="R27" i="1"/>
  <c r="J27" i="1" s="1"/>
  <c r="K27" i="1" s="1"/>
  <c r="R33" i="1"/>
  <c r="J33" i="1" s="1"/>
  <c r="R28" i="1"/>
  <c r="J28" i="1" s="1"/>
  <c r="R31" i="1"/>
  <c r="J31" i="1" s="1"/>
  <c r="R34" i="1"/>
  <c r="J34" i="1" s="1"/>
  <c r="O26" i="1" l="1"/>
  <c r="Q5" i="3" s="1"/>
  <c r="O30" i="1"/>
  <c r="Q9" i="3" s="1"/>
  <c r="K30" i="1"/>
  <c r="L30" i="1" s="1"/>
  <c r="O35" i="1"/>
  <c r="Q14" i="3" s="1"/>
  <c r="K35" i="1"/>
  <c r="L35" i="1" s="1"/>
  <c r="O27" i="1"/>
  <c r="Q6" i="3" s="1"/>
  <c r="R73" i="7" s="1"/>
  <c r="L27" i="1"/>
  <c r="O31" i="1"/>
  <c r="Q10" i="3" s="1"/>
  <c r="O32" i="1"/>
  <c r="Q11" i="3" s="1"/>
  <c r="O34" i="1"/>
  <c r="Q13" i="3" s="1"/>
  <c r="K34" i="1"/>
  <c r="L34" i="1" s="1"/>
  <c r="K28" i="1"/>
  <c r="L28" i="1" s="1"/>
  <c r="O28" i="1"/>
  <c r="Q7" i="3" s="1"/>
  <c r="O33" i="1"/>
  <c r="Q12" i="3" s="1"/>
  <c r="K33" i="1"/>
  <c r="L33" i="1" s="1"/>
  <c r="L14" i="3"/>
  <c r="L8" i="3"/>
  <c r="Q8" i="3"/>
  <c r="L11" i="3" l="1"/>
  <c r="M78" i="7" s="1"/>
  <c r="K32" i="1"/>
  <c r="L32" i="1" s="1"/>
  <c r="L10" i="3"/>
  <c r="M77" i="7" s="1"/>
  <c r="K31" i="1"/>
  <c r="L31" i="1" s="1"/>
  <c r="L9" i="3"/>
  <c r="M76" i="7" s="1"/>
  <c r="L6" i="3"/>
  <c r="M73" i="7" s="1"/>
  <c r="L7" i="3"/>
  <c r="M74" i="7" s="1"/>
  <c r="L5" i="3"/>
  <c r="M75" i="7"/>
  <c r="L24" i="3"/>
  <c r="M81" i="7"/>
  <c r="L30" i="3"/>
  <c r="R81" i="7"/>
  <c r="F81" i="7" s="1"/>
  <c r="Q30" i="3"/>
  <c r="R80" i="7"/>
  <c r="F80" i="7" s="1"/>
  <c r="Q29" i="3"/>
  <c r="R79" i="7"/>
  <c r="F79" i="7" s="1"/>
  <c r="Q28" i="3"/>
  <c r="R78" i="7"/>
  <c r="F78" i="7" s="1"/>
  <c r="Q27" i="3"/>
  <c r="R77" i="7"/>
  <c r="F77" i="7" s="1"/>
  <c r="Q26" i="3"/>
  <c r="R76" i="7"/>
  <c r="F76" i="7" s="1"/>
  <c r="Q25" i="3"/>
  <c r="R75" i="7"/>
  <c r="Q24" i="3"/>
  <c r="R74" i="7"/>
  <c r="F74" i="7" s="1"/>
  <c r="Q23" i="3"/>
  <c r="N13" i="3"/>
  <c r="L13" i="3"/>
  <c r="M12" i="3"/>
  <c r="L12" i="3"/>
  <c r="K37" i="1"/>
  <c r="Q15" i="3" s="1"/>
  <c r="L27" i="3" l="1"/>
  <c r="L25" i="3"/>
  <c r="L26" i="3"/>
  <c r="L23" i="3"/>
  <c r="M79" i="7"/>
  <c r="L28" i="3"/>
  <c r="M80" i="7"/>
  <c r="L29" i="3"/>
  <c r="O80" i="7"/>
  <c r="N29" i="3"/>
  <c r="N79" i="7"/>
  <c r="M28" i="3"/>
  <c r="M13" i="3"/>
  <c r="N12" i="3"/>
  <c r="N80" i="7" l="1"/>
  <c r="M29" i="3"/>
  <c r="O79" i="7"/>
  <c r="N28" i="3"/>
  <c r="N14" i="3" l="1"/>
  <c r="M14" i="3"/>
  <c r="N81" i="7" l="1"/>
  <c r="M30" i="3"/>
  <c r="O81" i="7"/>
  <c r="N30" i="3"/>
  <c r="N10" i="3"/>
  <c r="M10" i="3"/>
  <c r="N9" i="3"/>
  <c r="M9" i="3"/>
  <c r="N8" i="3"/>
  <c r="M8" i="3"/>
  <c r="N6" i="3"/>
  <c r="O73" i="7" s="1"/>
  <c r="M6" i="3"/>
  <c r="N73" i="7" s="1"/>
  <c r="L26" i="1"/>
  <c r="M5" i="3"/>
  <c r="N7" i="3"/>
  <c r="M7" i="3"/>
  <c r="N11" i="3"/>
  <c r="M11" i="3"/>
  <c r="N78" i="7" l="1"/>
  <c r="M27" i="3"/>
  <c r="O78" i="7"/>
  <c r="N27" i="3"/>
  <c r="O77" i="7"/>
  <c r="N26" i="3"/>
  <c r="N77" i="7"/>
  <c r="M26" i="3"/>
  <c r="N76" i="7"/>
  <c r="M25" i="3"/>
  <c r="O76" i="7"/>
  <c r="N25" i="3"/>
  <c r="N75" i="7"/>
  <c r="M24" i="3"/>
  <c r="O75" i="7"/>
  <c r="N24" i="3"/>
  <c r="N74" i="7"/>
  <c r="M23" i="3"/>
  <c r="O74" i="7"/>
  <c r="N23" i="3"/>
  <c r="K39" i="1"/>
  <c r="N15" i="3" s="1"/>
  <c r="N5" i="3"/>
  <c r="A46" i="7" l="1"/>
  <c r="A45" i="7" l="1"/>
  <c r="B60" i="7" l="1"/>
  <c r="F6" i="3" l="1"/>
  <c r="F5" i="3"/>
  <c r="B64" i="7"/>
  <c r="B63" i="7"/>
  <c r="B62" i="7"/>
  <c r="C39" i="7" s="1"/>
  <c r="B61" i="7"/>
  <c r="B59" i="7"/>
  <c r="B58" i="7"/>
  <c r="B57" i="7"/>
  <c r="B56" i="7"/>
  <c r="G74" i="7" l="1"/>
  <c r="G75" i="7"/>
  <c r="G80" i="7"/>
  <c r="G76" i="7"/>
  <c r="G78" i="7"/>
  <c r="G79" i="7"/>
  <c r="G81" i="7"/>
  <c r="G72" i="7"/>
  <c r="G77" i="7"/>
  <c r="G73" i="7"/>
  <c r="I72" i="7"/>
  <c r="J72" i="7"/>
  <c r="K72" i="7"/>
  <c r="L72" i="7"/>
  <c r="Q72" i="7"/>
  <c r="D57" i="7"/>
  <c r="C57" i="7"/>
  <c r="H72" i="7"/>
  <c r="F22" i="3" a="1"/>
  <c r="F22" i="3" s="1"/>
  <c r="F20" i="3" s="1"/>
  <c r="J21" i="3" l="1"/>
  <c r="G21" i="3"/>
  <c r="K21" i="3"/>
  <c r="O21" i="3"/>
  <c r="I21" i="3"/>
  <c r="H21" i="3"/>
  <c r="P21" i="3"/>
  <c r="J22" i="3"/>
  <c r="G22" i="3"/>
  <c r="K22" i="3"/>
  <c r="O22" i="3"/>
  <c r="I22" i="3"/>
  <c r="H22" i="3"/>
  <c r="P22" i="3"/>
  <c r="F75" i="7" l="1"/>
  <c r="R72" i="7" l="1"/>
  <c r="F72" i="7" s="1"/>
  <c r="Q21" i="3"/>
  <c r="S72" i="7" l="1"/>
  <c r="R21" i="3"/>
  <c r="L22" i="3" l="1"/>
  <c r="F73" i="7"/>
  <c r="Q22" i="3"/>
  <c r="F57" i="7" l="1" a="1"/>
  <c r="F57" i="7" s="1"/>
  <c r="F58" i="7" a="1"/>
  <c r="F58" i="7" s="1"/>
  <c r="G58" i="7" s="1"/>
  <c r="AO5" i="7" s="1"/>
  <c r="F61" i="7" a="1"/>
  <c r="F61" i="7" s="1"/>
  <c r="F62" i="7" a="1"/>
  <c r="F62" i="7" s="1"/>
  <c r="F63" i="7" a="1"/>
  <c r="F63" i="7" s="1"/>
  <c r="F66" i="7" a="1"/>
  <c r="F66" i="7" s="1"/>
  <c r="F65" i="7" a="1"/>
  <c r="F65" i="7" s="1"/>
  <c r="F60" i="7" a="1"/>
  <c r="F60" i="7" s="1"/>
  <c r="F59" i="7" a="1"/>
  <c r="F59" i="7" s="1"/>
  <c r="Q59" i="7" s="1"/>
  <c r="F64" i="7" a="1"/>
  <c r="F64" i="7" s="1"/>
  <c r="R22" i="3"/>
  <c r="BL6" i="7" l="1"/>
  <c r="AJ6" i="7"/>
  <c r="AA5" i="7"/>
  <c r="S5" i="7"/>
  <c r="G5" i="7"/>
  <c r="AE5" i="7"/>
  <c r="A5" i="7"/>
  <c r="AL5" i="7" s="1"/>
  <c r="AC5" i="7"/>
  <c r="Z5" i="7"/>
  <c r="AD5" i="7"/>
  <c r="U5" i="7"/>
  <c r="N5" i="7"/>
  <c r="E5" i="7"/>
  <c r="V5" i="7"/>
  <c r="Y5" i="7"/>
  <c r="W5" i="7"/>
  <c r="L5" i="7"/>
  <c r="J5" i="7"/>
  <c r="C5" i="7"/>
  <c r="M5" i="7"/>
  <c r="J57" i="7"/>
  <c r="AZ4" i="7" s="1"/>
  <c r="P57" i="7"/>
  <c r="AK4" i="7" s="1"/>
  <c r="AO19" i="7"/>
  <c r="BE19" i="7"/>
  <c r="BB19" i="7"/>
  <c r="AV19" i="7"/>
  <c r="AZ19" i="7"/>
  <c r="AW19" i="7"/>
  <c r="BA19" i="7"/>
  <c r="BC19" i="7"/>
  <c r="BE21" i="7"/>
  <c r="AW21" i="7"/>
  <c r="AO21" i="7"/>
  <c r="BC21" i="7"/>
  <c r="BA21" i="7"/>
  <c r="AV21" i="7"/>
  <c r="AZ21" i="7"/>
  <c r="BB21" i="7"/>
  <c r="BE36" i="7"/>
  <c r="AO36" i="7"/>
  <c r="AZ36" i="7"/>
  <c r="BA36" i="7"/>
  <c r="AW36" i="7"/>
  <c r="AV36" i="7"/>
  <c r="BB36" i="7"/>
  <c r="BC36" i="7"/>
  <c r="AW20" i="7"/>
  <c r="AO20" i="7"/>
  <c r="BA20" i="7"/>
  <c r="BC20" i="7"/>
  <c r="BB20" i="7"/>
  <c r="AV20" i="7"/>
  <c r="BE20" i="7"/>
  <c r="AZ20" i="7"/>
  <c r="BC29" i="7"/>
  <c r="BB29" i="7"/>
  <c r="AV29" i="7"/>
  <c r="BA29" i="7"/>
  <c r="AZ29" i="7"/>
  <c r="BE29" i="7"/>
  <c r="AO29" i="7"/>
  <c r="AW29" i="7"/>
  <c r="BC30" i="7"/>
  <c r="BE30" i="7"/>
  <c r="AZ30" i="7"/>
  <c r="AW30" i="7"/>
  <c r="BB30" i="7"/>
  <c r="AO30" i="7"/>
  <c r="BA30" i="7"/>
  <c r="AV30" i="7"/>
  <c r="BA18" i="7"/>
  <c r="BB18" i="7"/>
  <c r="BE18" i="7"/>
  <c r="AO18" i="7"/>
  <c r="AZ18" i="7"/>
  <c r="BC18" i="7"/>
  <c r="AW18" i="7"/>
  <c r="AV18" i="7"/>
  <c r="BA22" i="7"/>
  <c r="BE22" i="7"/>
  <c r="AO22" i="7"/>
  <c r="AW22" i="7"/>
  <c r="AZ22" i="7"/>
  <c r="BC22" i="7"/>
  <c r="AV22" i="7"/>
  <c r="BB22" i="7"/>
  <c r="BB24" i="7"/>
  <c r="BA24" i="7"/>
  <c r="AZ24" i="7"/>
  <c r="AW24" i="7"/>
  <c r="BC24" i="7"/>
  <c r="BE24" i="7"/>
  <c r="AV24" i="7"/>
  <c r="AO24" i="7"/>
  <c r="AW32" i="7"/>
  <c r="AO32" i="7"/>
  <c r="BA32" i="7"/>
  <c r="BE32" i="7"/>
  <c r="BC32" i="7"/>
  <c r="AZ32" i="7"/>
  <c r="AV32" i="7"/>
  <c r="BB32" i="7"/>
  <c r="BB34" i="7"/>
  <c r="AO34" i="7"/>
  <c r="BC34" i="7"/>
  <c r="BA34" i="7"/>
  <c r="AW34" i="7"/>
  <c r="AV34" i="7"/>
  <c r="BE34" i="7"/>
  <c r="AZ34" i="7"/>
  <c r="AV23" i="7"/>
  <c r="AZ23" i="7"/>
  <c r="BE23" i="7"/>
  <c r="AO23" i="7"/>
  <c r="BB23" i="7"/>
  <c r="AW23" i="7"/>
  <c r="BC23" i="7"/>
  <c r="BA23" i="7"/>
  <c r="AO31" i="7"/>
  <c r="AV31" i="7"/>
  <c r="AZ31" i="7"/>
  <c r="BC31" i="7"/>
  <c r="BA31" i="7"/>
  <c r="BB31" i="7"/>
  <c r="AW31" i="7"/>
  <c r="BE31" i="7"/>
  <c r="AZ35" i="7"/>
  <c r="BE35" i="7"/>
  <c r="BA35" i="7"/>
  <c r="AW35" i="7"/>
  <c r="AO35" i="7"/>
  <c r="AV35" i="7"/>
  <c r="BC35" i="7"/>
  <c r="BB35" i="7"/>
  <c r="AO17" i="7"/>
  <c r="BE17" i="7"/>
  <c r="BC17" i="7"/>
  <c r="AV17" i="7"/>
  <c r="AW17" i="7"/>
  <c r="BB17" i="7"/>
  <c r="BA17" i="7"/>
  <c r="AZ17" i="7"/>
  <c r="BC15" i="7"/>
  <c r="BB15" i="7"/>
  <c r="AO15" i="7"/>
  <c r="W15" i="7" s="1"/>
  <c r="AW15" i="7"/>
  <c r="BE15" i="7"/>
  <c r="AZ15" i="7"/>
  <c r="AV15" i="7"/>
  <c r="BA15" i="7"/>
  <c r="AZ16" i="7"/>
  <c r="AW16" i="7"/>
  <c r="BA16" i="7"/>
  <c r="AV16" i="7"/>
  <c r="BE16" i="7"/>
  <c r="BB16" i="7"/>
  <c r="BC16" i="7"/>
  <c r="AO16" i="7"/>
  <c r="BB14" i="7"/>
  <c r="BE14" i="7"/>
  <c r="AV14" i="7"/>
  <c r="AZ14" i="7"/>
  <c r="BA14" i="7"/>
  <c r="AW14" i="7"/>
  <c r="AO14" i="7"/>
  <c r="W14" i="7" s="1"/>
  <c r="BC14" i="7"/>
  <c r="G60" i="7"/>
  <c r="AO7" i="7" s="1"/>
  <c r="N60" i="7"/>
  <c r="H60" i="7"/>
  <c r="AW7" i="7" s="1"/>
  <c r="Q60" i="7"/>
  <c r="AJ7" i="7" s="1"/>
  <c r="L60" i="7"/>
  <c r="BB7" i="7" s="1"/>
  <c r="J60" i="7"/>
  <c r="AZ7" i="7" s="1"/>
  <c r="R60" i="7"/>
  <c r="S60" i="7"/>
  <c r="AV7" i="7" s="1"/>
  <c r="M60" i="7"/>
  <c r="BC7" i="7" s="1"/>
  <c r="K60" i="7"/>
  <c r="BA7" i="7" s="1"/>
  <c r="I60" i="7"/>
  <c r="BE7" i="7" s="1"/>
  <c r="P60" i="7"/>
  <c r="AK7" i="7" s="1"/>
  <c r="O60" i="7"/>
  <c r="I59" i="7"/>
  <c r="BE6" i="7" s="1"/>
  <c r="O59" i="7"/>
  <c r="J59" i="7"/>
  <c r="AZ6" i="7" s="1"/>
  <c r="L59" i="7"/>
  <c r="BB6" i="7" s="1"/>
  <c r="N59" i="7"/>
  <c r="R59" i="7"/>
  <c r="G59" i="7"/>
  <c r="AO6" i="7" s="1"/>
  <c r="K59" i="7"/>
  <c r="BA6" i="7" s="1"/>
  <c r="S59" i="7"/>
  <c r="AV6" i="7" s="1"/>
  <c r="P59" i="7"/>
  <c r="AK6" i="7" s="1"/>
  <c r="M59" i="7"/>
  <c r="BC6" i="7" s="1"/>
  <c r="H59" i="7"/>
  <c r="AW6" i="7" s="1"/>
  <c r="M62" i="7"/>
  <c r="BC9" i="7" s="1"/>
  <c r="K62" i="7"/>
  <c r="BA9" i="7" s="1"/>
  <c r="L62" i="7"/>
  <c r="BB9" i="7" s="1"/>
  <c r="S62" i="7"/>
  <c r="AV9" i="7" s="1"/>
  <c r="N62" i="7"/>
  <c r="J62" i="7"/>
  <c r="AZ9" i="7" s="1"/>
  <c r="O62" i="7"/>
  <c r="G62" i="7"/>
  <c r="AO9" i="7" s="1"/>
  <c r="P62" i="7"/>
  <c r="AK9" i="7" s="1"/>
  <c r="H62" i="7"/>
  <c r="AW9" i="7" s="1"/>
  <c r="Q62" i="7"/>
  <c r="AJ9" i="7" s="1"/>
  <c r="I62" i="7"/>
  <c r="BE9" i="7" s="1"/>
  <c r="R62" i="7"/>
  <c r="O65" i="7"/>
  <c r="R65" i="7"/>
  <c r="H65" i="7"/>
  <c r="AW12" i="7" s="1"/>
  <c r="P65" i="7"/>
  <c r="AK12" i="7" s="1"/>
  <c r="K65" i="7"/>
  <c r="BA12" i="7" s="1"/>
  <c r="I65" i="7"/>
  <c r="BE12" i="7" s="1"/>
  <c r="Q65" i="7"/>
  <c r="AJ12" i="7" s="1"/>
  <c r="L65" i="7"/>
  <c r="BB12" i="7" s="1"/>
  <c r="S65" i="7"/>
  <c r="AV12" i="7" s="1"/>
  <c r="M65" i="7"/>
  <c r="BC12" i="7" s="1"/>
  <c r="N65" i="7"/>
  <c r="G65" i="7"/>
  <c r="AO12" i="7" s="1"/>
  <c r="J65" i="7"/>
  <c r="AZ12" i="7" s="1"/>
  <c r="L61" i="7"/>
  <c r="BB8" i="7" s="1"/>
  <c r="H61" i="7"/>
  <c r="AW8" i="7" s="1"/>
  <c r="R61" i="7"/>
  <c r="Q61" i="7"/>
  <c r="AJ8" i="7" s="1"/>
  <c r="I61" i="7"/>
  <c r="BE8" i="7" s="1"/>
  <c r="S61" i="7"/>
  <c r="AV8" i="7" s="1"/>
  <c r="J61" i="7"/>
  <c r="AZ8" i="7" s="1"/>
  <c r="K61" i="7"/>
  <c r="BA8" i="7" s="1"/>
  <c r="N61" i="7"/>
  <c r="O61" i="7"/>
  <c r="P61" i="7"/>
  <c r="AK8" i="7" s="1"/>
  <c r="G61" i="7"/>
  <c r="AO8" i="7" s="1"/>
  <c r="M61" i="7"/>
  <c r="BC8" i="7" s="1"/>
  <c r="S63" i="7"/>
  <c r="AV10" i="7" s="1"/>
  <c r="I63" i="7"/>
  <c r="BE10" i="7" s="1"/>
  <c r="J63" i="7"/>
  <c r="AZ10" i="7" s="1"/>
  <c r="R63" i="7"/>
  <c r="L63" i="7"/>
  <c r="BB10" i="7" s="1"/>
  <c r="Q63" i="7"/>
  <c r="AJ10" i="7" s="1"/>
  <c r="M63" i="7"/>
  <c r="BC10" i="7" s="1"/>
  <c r="O63" i="7"/>
  <c r="N63" i="7"/>
  <c r="H63" i="7"/>
  <c r="AW10" i="7" s="1"/>
  <c r="G63" i="7"/>
  <c r="AO10" i="7" s="1"/>
  <c r="K63" i="7"/>
  <c r="BA10" i="7" s="1"/>
  <c r="P63" i="7"/>
  <c r="AK10" i="7" s="1"/>
  <c r="O66" i="7"/>
  <c r="S66" i="7"/>
  <c r="AV13" i="7" s="1"/>
  <c r="N66" i="7"/>
  <c r="H66" i="7"/>
  <c r="AW13" i="7" s="1"/>
  <c r="L66" i="7"/>
  <c r="BB13" i="7" s="1"/>
  <c r="P66" i="7"/>
  <c r="AK13" i="7" s="1"/>
  <c r="J66" i="7"/>
  <c r="AZ13" i="7" s="1"/>
  <c r="I66" i="7"/>
  <c r="BE13" i="7" s="1"/>
  <c r="M66" i="7"/>
  <c r="BC13" i="7" s="1"/>
  <c r="R66" i="7"/>
  <c r="Q66" i="7"/>
  <c r="AJ13" i="7" s="1"/>
  <c r="G66" i="7"/>
  <c r="AO13" i="7" s="1"/>
  <c r="K66" i="7"/>
  <c r="BA13" i="7" s="1"/>
  <c r="K64" i="7"/>
  <c r="BA11" i="7" s="1"/>
  <c r="J64" i="7"/>
  <c r="AZ11" i="7" s="1"/>
  <c r="N64" i="7"/>
  <c r="R64" i="7"/>
  <c r="P64" i="7"/>
  <c r="AK11" i="7" s="1"/>
  <c r="M64" i="7"/>
  <c r="BC11" i="7" s="1"/>
  <c r="L64" i="7"/>
  <c r="BB11" i="7" s="1"/>
  <c r="H64" i="7"/>
  <c r="AW11" i="7" s="1"/>
  <c r="G64" i="7"/>
  <c r="AO11" i="7" s="1"/>
  <c r="O64" i="7"/>
  <c r="Q64" i="7"/>
  <c r="AJ11" i="7" s="1"/>
  <c r="S64" i="7"/>
  <c r="AV11" i="7" s="1"/>
  <c r="I64" i="7"/>
  <c r="BE11" i="7" s="1"/>
  <c r="I58" i="7"/>
  <c r="BE5" i="7" s="1"/>
  <c r="Q58" i="7"/>
  <c r="M58" i="7"/>
  <c r="BC5" i="7" s="1"/>
  <c r="L58" i="7"/>
  <c r="BB5" i="7" s="1"/>
  <c r="S58" i="7"/>
  <c r="AV5" i="7" s="1"/>
  <c r="N58" i="7"/>
  <c r="J58" i="7"/>
  <c r="AZ5" i="7" s="1"/>
  <c r="K58" i="7"/>
  <c r="BA5" i="7" s="1"/>
  <c r="R58" i="7"/>
  <c r="O58" i="7"/>
  <c r="H58" i="7"/>
  <c r="AW5" i="7" s="1"/>
  <c r="P58" i="7"/>
  <c r="AK5" i="7" s="1"/>
  <c r="G57" i="7"/>
  <c r="AO4" i="7" s="1"/>
  <c r="N4" i="7" s="1"/>
  <c r="S57" i="7"/>
  <c r="AV4" i="7" s="1"/>
  <c r="I57" i="7"/>
  <c r="BE4" i="7" s="1"/>
  <c r="K57" i="7"/>
  <c r="BA4" i="7" s="1"/>
  <c r="Q57" i="7"/>
  <c r="R57" i="7"/>
  <c r="H57" i="7"/>
  <c r="AW4" i="7" s="1"/>
  <c r="L57" i="7"/>
  <c r="BB4" i="7" s="1"/>
  <c r="M22" i="3"/>
  <c r="F53" i="7"/>
  <c r="BL4" i="7" l="1"/>
  <c r="AJ4" i="7"/>
  <c r="BL5" i="7"/>
  <c r="AJ5" i="7"/>
  <c r="AD9" i="7"/>
  <c r="AC9" i="7"/>
  <c r="A9" i="7"/>
  <c r="AL9" i="7" s="1"/>
  <c r="AE9" i="7"/>
  <c r="S9" i="7"/>
  <c r="Y9" i="7"/>
  <c r="C9" i="7"/>
  <c r="U9" i="7"/>
  <c r="L9" i="7"/>
  <c r="Z9" i="7"/>
  <c r="V9" i="7"/>
  <c r="AA9" i="7"/>
  <c r="E9" i="7"/>
  <c r="W9" i="7"/>
  <c r="J9" i="7"/>
  <c r="N9" i="7"/>
  <c r="G9" i="7"/>
  <c r="BL11" i="7"/>
  <c r="Y11" i="7"/>
  <c r="W11" i="7"/>
  <c r="J11" i="7"/>
  <c r="Z11" i="7"/>
  <c r="AA11" i="7"/>
  <c r="AE11" i="7"/>
  <c r="U11" i="7"/>
  <c r="A11" i="7"/>
  <c r="AL11" i="7" s="1"/>
  <c r="S11" i="7"/>
  <c r="V11" i="7"/>
  <c r="C11" i="7"/>
  <c r="AD11" i="7"/>
  <c r="N11" i="7"/>
  <c r="L11" i="7"/>
  <c r="E11" i="7"/>
  <c r="AC11" i="7"/>
  <c r="G11" i="7"/>
  <c r="Y7" i="7"/>
  <c r="A7" i="7"/>
  <c r="AL7" i="7" s="1"/>
  <c r="AE7" i="7"/>
  <c r="L7" i="7"/>
  <c r="U7" i="7"/>
  <c r="V7" i="7"/>
  <c r="W7" i="7"/>
  <c r="Z7" i="7"/>
  <c r="C7" i="7"/>
  <c r="N7" i="7"/>
  <c r="AA7" i="7"/>
  <c r="E7" i="7"/>
  <c r="AD7" i="7"/>
  <c r="G7" i="7"/>
  <c r="AC7" i="7"/>
  <c r="J7" i="7"/>
  <c r="S7" i="7"/>
  <c r="BL10" i="7"/>
  <c r="AD13" i="7"/>
  <c r="E13" i="7"/>
  <c r="A13" i="7"/>
  <c r="AL13" i="7" s="1"/>
  <c r="AE13" i="7"/>
  <c r="N13" i="7"/>
  <c r="J13" i="7"/>
  <c r="G13" i="7"/>
  <c r="S13" i="7"/>
  <c r="Y13" i="7"/>
  <c r="U13" i="7"/>
  <c r="AA13" i="7"/>
  <c r="L13" i="7"/>
  <c r="AC13" i="7"/>
  <c r="C13" i="7"/>
  <c r="Z13" i="7"/>
  <c r="V13" i="7"/>
  <c r="W13" i="7"/>
  <c r="BL12" i="7"/>
  <c r="BL8" i="7"/>
  <c r="A10" i="7"/>
  <c r="AL10" i="7" s="1"/>
  <c r="E10" i="7"/>
  <c r="W10" i="7"/>
  <c r="C10" i="7"/>
  <c r="N10" i="7"/>
  <c r="G10" i="7"/>
  <c r="Y10" i="7"/>
  <c r="AC10" i="7"/>
  <c r="J10" i="7"/>
  <c r="AD10" i="7"/>
  <c r="L10" i="7"/>
  <c r="Z10" i="7"/>
  <c r="AE10" i="7"/>
  <c r="V10" i="7"/>
  <c r="S10" i="7"/>
  <c r="U10" i="7"/>
  <c r="AA10" i="7"/>
  <c r="BL13" i="7"/>
  <c r="BL7" i="7"/>
  <c r="N12" i="7"/>
  <c r="J12" i="7"/>
  <c r="U12" i="7"/>
  <c r="AE12" i="7"/>
  <c r="S12" i="7"/>
  <c r="G12" i="7"/>
  <c r="Y12" i="7"/>
  <c r="V12" i="7"/>
  <c r="AC12" i="7"/>
  <c r="Z12" i="7"/>
  <c r="W12" i="7"/>
  <c r="AA12" i="7"/>
  <c r="C12" i="7"/>
  <c r="A12" i="7"/>
  <c r="AL12" i="7" s="1"/>
  <c r="AD12" i="7"/>
  <c r="L12" i="7"/>
  <c r="E12" i="7"/>
  <c r="AE8" i="7"/>
  <c r="U8" i="7"/>
  <c r="W8" i="7"/>
  <c r="V8" i="7"/>
  <c r="AD8" i="7"/>
  <c r="L8" i="7"/>
  <c r="N8" i="7"/>
  <c r="G8" i="7"/>
  <c r="J8" i="7"/>
  <c r="AC8" i="7"/>
  <c r="Y8" i="7"/>
  <c r="Z8" i="7"/>
  <c r="A8" i="7"/>
  <c r="AL8" i="7" s="1"/>
  <c r="AA8" i="7"/>
  <c r="C8" i="7"/>
  <c r="E8" i="7"/>
  <c r="S8" i="7"/>
  <c r="BL9" i="7"/>
  <c r="BH5" i="7"/>
  <c r="BI5" i="7" s="1"/>
  <c r="BF5" i="7"/>
  <c r="BG5" i="7" s="1"/>
  <c r="AP4" i="7"/>
  <c r="AX4" i="7"/>
  <c r="AP12" i="7"/>
  <c r="AX12" i="7"/>
  <c r="AX11" i="7"/>
  <c r="AP11" i="7"/>
  <c r="AP6" i="7"/>
  <c r="AX6" i="7"/>
  <c r="BT5" i="7"/>
  <c r="BN5" i="7"/>
  <c r="BP5" i="7"/>
  <c r="BR5" i="7"/>
  <c r="BS5" i="7"/>
  <c r="BO5" i="7"/>
  <c r="AX10" i="7"/>
  <c r="AP10" i="7"/>
  <c r="AX8" i="7"/>
  <c r="AP8" i="7"/>
  <c r="AP7" i="7"/>
  <c r="AX7" i="7"/>
  <c r="AP9" i="7"/>
  <c r="AX9" i="7"/>
  <c r="AP5" i="7"/>
  <c r="AX5" i="7"/>
  <c r="AP13" i="7"/>
  <c r="AX13" i="7"/>
  <c r="M13" i="7"/>
  <c r="M9" i="7"/>
  <c r="M7" i="7"/>
  <c r="M12" i="7"/>
  <c r="M8" i="7"/>
  <c r="AH5" i="7"/>
  <c r="AY5" i="7"/>
  <c r="A6" i="7"/>
  <c r="AL6" i="7" s="1"/>
  <c r="AD6" i="7"/>
  <c r="N6" i="7"/>
  <c r="E6" i="7"/>
  <c r="L6" i="7"/>
  <c r="V6" i="7"/>
  <c r="W6" i="7"/>
  <c r="AE6" i="7"/>
  <c r="S6" i="7"/>
  <c r="G6" i="7"/>
  <c r="AA6" i="7"/>
  <c r="Z6" i="7"/>
  <c r="J6" i="7"/>
  <c r="Y6" i="7"/>
  <c r="U6" i="7"/>
  <c r="AC6" i="7"/>
  <c r="M6" i="7"/>
  <c r="C6" i="7"/>
  <c r="M11" i="7"/>
  <c r="M10" i="7"/>
  <c r="V14" i="7"/>
  <c r="U14" i="7"/>
  <c r="S14" i="7"/>
  <c r="N14" i="7"/>
  <c r="M14" i="7"/>
  <c r="L14" i="7"/>
  <c r="V16" i="7"/>
  <c r="U16" i="7"/>
  <c r="S16" i="7"/>
  <c r="N16" i="7"/>
  <c r="M16" i="7"/>
  <c r="L16" i="7"/>
  <c r="V15" i="7"/>
  <c r="U15" i="7"/>
  <c r="S15" i="7"/>
  <c r="N15" i="7"/>
  <c r="M15" i="7"/>
  <c r="L15" i="7"/>
  <c r="V17" i="7"/>
  <c r="U17" i="7"/>
  <c r="S17" i="7"/>
  <c r="N17" i="7"/>
  <c r="M17" i="7"/>
  <c r="L17" i="7"/>
  <c r="V35" i="7"/>
  <c r="U35" i="7"/>
  <c r="S35" i="7"/>
  <c r="N35" i="7"/>
  <c r="M35" i="7"/>
  <c r="L35" i="7"/>
  <c r="V31" i="7"/>
  <c r="U31" i="7"/>
  <c r="S31" i="7"/>
  <c r="N31" i="7"/>
  <c r="M31" i="7"/>
  <c r="L31" i="7"/>
  <c r="V23" i="7"/>
  <c r="U23" i="7"/>
  <c r="S23" i="7"/>
  <c r="N23" i="7"/>
  <c r="M23" i="7"/>
  <c r="L23" i="7"/>
  <c r="V34" i="7"/>
  <c r="U34" i="7"/>
  <c r="S34" i="7"/>
  <c r="N34" i="7"/>
  <c r="M34" i="7"/>
  <c r="L34" i="7"/>
  <c r="V32" i="7"/>
  <c r="U32" i="7"/>
  <c r="S32" i="7"/>
  <c r="N32" i="7"/>
  <c r="M32" i="7"/>
  <c r="L32" i="7"/>
  <c r="V24" i="7"/>
  <c r="U24" i="7"/>
  <c r="S24" i="7"/>
  <c r="N24" i="7"/>
  <c r="M24" i="7"/>
  <c r="L24" i="7"/>
  <c r="V22" i="7"/>
  <c r="U22" i="7"/>
  <c r="S22" i="7"/>
  <c r="N22" i="7"/>
  <c r="M22" i="7"/>
  <c r="L22" i="7"/>
  <c r="V18" i="7"/>
  <c r="U18" i="7"/>
  <c r="S18" i="7"/>
  <c r="N18" i="7"/>
  <c r="M18" i="7"/>
  <c r="L18" i="7"/>
  <c r="V30" i="7"/>
  <c r="U30" i="7"/>
  <c r="S30" i="7"/>
  <c r="N30" i="7"/>
  <c r="M30" i="7"/>
  <c r="L30" i="7"/>
  <c r="V29" i="7"/>
  <c r="U29" i="7"/>
  <c r="S29" i="7"/>
  <c r="N29" i="7"/>
  <c r="M29" i="7"/>
  <c r="L29" i="7"/>
  <c r="V20" i="7"/>
  <c r="U20" i="7"/>
  <c r="S20" i="7"/>
  <c r="N20" i="7"/>
  <c r="M20" i="7"/>
  <c r="L20" i="7"/>
  <c r="V36" i="7"/>
  <c r="U36" i="7"/>
  <c r="S36" i="7"/>
  <c r="N36" i="7"/>
  <c r="M36" i="7"/>
  <c r="L36" i="7"/>
  <c r="V21" i="7"/>
  <c r="U21" i="7"/>
  <c r="S21" i="7"/>
  <c r="N21" i="7"/>
  <c r="M21" i="7"/>
  <c r="L21" i="7"/>
  <c r="V19" i="7"/>
  <c r="U19" i="7"/>
  <c r="S19" i="7"/>
  <c r="N19" i="7"/>
  <c r="M19" i="7"/>
  <c r="L19" i="7"/>
  <c r="S4" i="7"/>
  <c r="V4" i="7"/>
  <c r="M4" i="7"/>
  <c r="L4" i="7"/>
  <c r="U4" i="7"/>
  <c r="G30" i="7"/>
  <c r="A30" i="7"/>
  <c r="J30" i="7"/>
  <c r="C30" i="7"/>
  <c r="E30" i="7"/>
  <c r="C35" i="7"/>
  <c r="J35" i="7"/>
  <c r="E35" i="7"/>
  <c r="G35" i="7"/>
  <c r="A35" i="7"/>
  <c r="C23" i="7"/>
  <c r="J23" i="7"/>
  <c r="E23" i="7"/>
  <c r="A23" i="7"/>
  <c r="G23" i="7"/>
  <c r="A18" i="7"/>
  <c r="G18" i="7"/>
  <c r="E18" i="7"/>
  <c r="C18" i="7"/>
  <c r="J18" i="7"/>
  <c r="C15" i="7"/>
  <c r="A15" i="7"/>
  <c r="J15" i="7"/>
  <c r="E15" i="7"/>
  <c r="G15" i="7"/>
  <c r="E22" i="7"/>
  <c r="C22" i="7"/>
  <c r="J22" i="7"/>
  <c r="A22" i="7"/>
  <c r="G22" i="7"/>
  <c r="C21" i="7"/>
  <c r="J21" i="7"/>
  <c r="E21" i="7"/>
  <c r="G21" i="7"/>
  <c r="A21" i="7"/>
  <c r="C34" i="7"/>
  <c r="J34" i="7"/>
  <c r="E34" i="7"/>
  <c r="G34" i="7"/>
  <c r="A34" i="7"/>
  <c r="J32" i="7"/>
  <c r="E32" i="7"/>
  <c r="G32" i="7"/>
  <c r="A32" i="7"/>
  <c r="C32" i="7"/>
  <c r="J20" i="7"/>
  <c r="E20" i="7"/>
  <c r="C20" i="7"/>
  <c r="G20" i="7"/>
  <c r="A20" i="7"/>
  <c r="C36" i="7"/>
  <c r="J36" i="7"/>
  <c r="E36" i="7"/>
  <c r="G36" i="7"/>
  <c r="A36" i="7"/>
  <c r="G17" i="7"/>
  <c r="A17" i="7"/>
  <c r="C17" i="7"/>
  <c r="J17" i="7"/>
  <c r="E17" i="7"/>
  <c r="G31" i="7"/>
  <c r="A31" i="7"/>
  <c r="C31" i="7"/>
  <c r="J31" i="7"/>
  <c r="E31" i="7"/>
  <c r="G19" i="7"/>
  <c r="A19" i="7"/>
  <c r="C19" i="7"/>
  <c r="J19" i="7"/>
  <c r="E19" i="7"/>
  <c r="G16" i="7"/>
  <c r="A16" i="7"/>
  <c r="C16" i="7"/>
  <c r="J16" i="7"/>
  <c r="E16" i="7"/>
  <c r="G24" i="7"/>
  <c r="A24" i="7"/>
  <c r="C24" i="7"/>
  <c r="J24" i="7"/>
  <c r="E24" i="7"/>
  <c r="C14" i="7"/>
  <c r="E14" i="7"/>
  <c r="J14" i="7"/>
  <c r="G14" i="7"/>
  <c r="A14" i="7"/>
  <c r="G29" i="7"/>
  <c r="A29" i="7"/>
  <c r="BN29" i="7" s="1"/>
  <c r="C29" i="7"/>
  <c r="J29" i="7"/>
  <c r="E29" i="7"/>
  <c r="A4" i="7"/>
  <c r="AL4" i="7" s="1"/>
  <c r="G4" i="7"/>
  <c r="J4" i="7"/>
  <c r="C4" i="7"/>
  <c r="E4" i="7"/>
  <c r="Y23" i="7"/>
  <c r="Z23" i="7"/>
  <c r="AA23" i="7"/>
  <c r="W23" i="7"/>
  <c r="AC23" i="7"/>
  <c r="AD23" i="7"/>
  <c r="W18" i="7"/>
  <c r="Y18" i="7"/>
  <c r="Z18" i="7"/>
  <c r="AA18" i="7"/>
  <c r="AD18" i="7"/>
  <c r="AC18" i="7"/>
  <c r="AA30" i="7"/>
  <c r="W30" i="7"/>
  <c r="Y30" i="7"/>
  <c r="Z30" i="7"/>
  <c r="AD30" i="7"/>
  <c r="AC30" i="7"/>
  <c r="AA35" i="7"/>
  <c r="Z35" i="7"/>
  <c r="W35" i="7"/>
  <c r="Y35" i="7"/>
  <c r="AD35" i="7"/>
  <c r="AC35" i="7"/>
  <c r="Y15" i="7"/>
  <c r="Z15" i="7"/>
  <c r="AA15" i="7"/>
  <c r="AC15" i="7"/>
  <c r="AD15" i="7"/>
  <c r="AA22" i="7"/>
  <c r="Z22" i="7"/>
  <c r="Y22" i="7"/>
  <c r="W22" i="7"/>
  <c r="AC22" i="7"/>
  <c r="AD22" i="7"/>
  <c r="Z21" i="7"/>
  <c r="AA21" i="7"/>
  <c r="W21" i="7"/>
  <c r="Y21" i="7"/>
  <c r="AD21" i="7"/>
  <c r="AC21" i="7"/>
  <c r="AA4" i="7"/>
  <c r="W4" i="7"/>
  <c r="Z4" i="7"/>
  <c r="Y4" i="7"/>
  <c r="Z34" i="7"/>
  <c r="AA34" i="7"/>
  <c r="W34" i="7"/>
  <c r="Y34" i="7"/>
  <c r="AD34" i="7"/>
  <c r="AC34" i="7"/>
  <c r="Z32" i="7"/>
  <c r="AA32" i="7"/>
  <c r="W32" i="7"/>
  <c r="Y32" i="7"/>
  <c r="AD32" i="7"/>
  <c r="AC32" i="7"/>
  <c r="AA20" i="7"/>
  <c r="W20" i="7"/>
  <c r="Y20" i="7"/>
  <c r="Z20" i="7"/>
  <c r="AD20" i="7"/>
  <c r="AC20" i="7"/>
  <c r="Y36" i="7"/>
  <c r="Z36" i="7"/>
  <c r="AA36" i="7"/>
  <c r="W36" i="7"/>
  <c r="AC36" i="7"/>
  <c r="AD36" i="7"/>
  <c r="W17" i="7"/>
  <c r="Y17" i="7"/>
  <c r="Z17" i="7"/>
  <c r="AA17" i="7"/>
  <c r="AC17" i="7"/>
  <c r="AD17" i="7"/>
  <c r="AA31" i="7"/>
  <c r="W31" i="7"/>
  <c r="Y31" i="7"/>
  <c r="Z31" i="7"/>
  <c r="AD31" i="7"/>
  <c r="AC31" i="7"/>
  <c r="AA19" i="7"/>
  <c r="W19" i="7"/>
  <c r="Y19" i="7"/>
  <c r="Z19" i="7"/>
  <c r="AD19" i="7"/>
  <c r="AC19" i="7"/>
  <c r="Z16" i="7"/>
  <c r="W16" i="7"/>
  <c r="Y16" i="7"/>
  <c r="AA16" i="7"/>
  <c r="AC16" i="7"/>
  <c r="AD16" i="7"/>
  <c r="Y24" i="7"/>
  <c r="Z24" i="7"/>
  <c r="W24" i="7"/>
  <c r="AA24" i="7"/>
  <c r="AC24" i="7"/>
  <c r="AD24" i="7"/>
  <c r="Z14" i="7"/>
  <c r="AA14" i="7"/>
  <c r="Y14" i="7"/>
  <c r="AC14" i="7"/>
  <c r="AD14" i="7"/>
  <c r="W29" i="7"/>
  <c r="Y29" i="7"/>
  <c r="Z29" i="7"/>
  <c r="AA29" i="7"/>
  <c r="AC29" i="7"/>
  <c r="AD29" i="7"/>
  <c r="AC4" i="7"/>
  <c r="AD4" i="7"/>
  <c r="AE17" i="7"/>
  <c r="AJ22" i="7"/>
  <c r="BL22" i="7"/>
  <c r="BL18" i="7"/>
  <c r="AJ18" i="7"/>
  <c r="AE36" i="7"/>
  <c r="AJ14" i="7"/>
  <c r="BL14" i="7"/>
  <c r="AP16" i="7"/>
  <c r="AX16" i="7"/>
  <c r="BL34" i="7"/>
  <c r="AJ34" i="7"/>
  <c r="AX34" i="7"/>
  <c r="AP34" i="7"/>
  <c r="AX18" i="7"/>
  <c r="AP18" i="7"/>
  <c r="BL29" i="7"/>
  <c r="AJ29" i="7"/>
  <c r="BL20" i="7"/>
  <c r="AJ20" i="7"/>
  <c r="AP29" i="7"/>
  <c r="AX29" i="7"/>
  <c r="AE4" i="7"/>
  <c r="AX14" i="7"/>
  <c r="AP14" i="7"/>
  <c r="AE23" i="7"/>
  <c r="AX32" i="7"/>
  <c r="AP32" i="7"/>
  <c r="AE18" i="7"/>
  <c r="AP36" i="7"/>
  <c r="AX36" i="7"/>
  <c r="AE15" i="7"/>
  <c r="AP35" i="7"/>
  <c r="AX35" i="7"/>
  <c r="AE34" i="7"/>
  <c r="AJ15" i="7"/>
  <c r="BL15" i="7"/>
  <c r="AX31" i="7"/>
  <c r="AP31" i="7"/>
  <c r="BL23" i="7"/>
  <c r="AJ23" i="7"/>
  <c r="BL32" i="7"/>
  <c r="AJ32" i="7"/>
  <c r="AE24" i="7"/>
  <c r="AE30" i="7"/>
  <c r="AE20" i="7"/>
  <c r="BL36" i="7"/>
  <c r="AJ36" i="7"/>
  <c r="AJ19" i="7"/>
  <c r="BL19" i="7"/>
  <c r="AP21" i="7"/>
  <c r="AX21" i="7"/>
  <c r="AE31" i="7"/>
  <c r="AP22" i="7"/>
  <c r="AX22" i="7"/>
  <c r="AE29" i="7"/>
  <c r="AJ16" i="7"/>
  <c r="BL16" i="7"/>
  <c r="AJ17" i="7"/>
  <c r="BL17" i="7"/>
  <c r="AE35" i="7"/>
  <c r="AP24" i="7"/>
  <c r="AX24" i="7"/>
  <c r="AJ30" i="7"/>
  <c r="BL30" i="7"/>
  <c r="AJ21" i="7"/>
  <c r="BL21" i="7"/>
  <c r="AP17" i="7"/>
  <c r="AX17" i="7"/>
  <c r="BL24" i="7"/>
  <c r="AJ24" i="7"/>
  <c r="BL31" i="7"/>
  <c r="AJ31" i="7"/>
  <c r="AE32" i="7"/>
  <c r="AE14" i="7"/>
  <c r="AE16" i="7"/>
  <c r="AP30" i="7"/>
  <c r="AX30" i="7"/>
  <c r="AP20" i="7"/>
  <c r="AX20" i="7"/>
  <c r="AP15" i="7"/>
  <c r="AX15" i="7"/>
  <c r="AJ35" i="7"/>
  <c r="BL35" i="7"/>
  <c r="AX23" i="7"/>
  <c r="AP23" i="7"/>
  <c r="AE22" i="7"/>
  <c r="AE21" i="7"/>
  <c r="AP19" i="7"/>
  <c r="AX19" i="7"/>
  <c r="AE19" i="7"/>
  <c r="N22" i="3"/>
  <c r="AH11" i="7" l="1"/>
  <c r="BH11" i="7"/>
  <c r="BI11" i="7" s="1"/>
  <c r="BF11" i="7"/>
  <c r="BG11" i="7" s="1"/>
  <c r="BF7" i="7"/>
  <c r="BG7" i="7" s="1"/>
  <c r="BH7" i="7"/>
  <c r="BI7" i="7" s="1"/>
  <c r="AH7" i="7"/>
  <c r="AH10" i="7"/>
  <c r="BF10" i="7"/>
  <c r="BG10" i="7" s="1"/>
  <c r="BH10" i="7"/>
  <c r="BI10" i="7" s="1"/>
  <c r="BF13" i="7"/>
  <c r="BG13" i="7" s="1"/>
  <c r="BH13" i="7"/>
  <c r="BI13" i="7" s="1"/>
  <c r="AH13" i="7"/>
  <c r="BF8" i="7"/>
  <c r="BG8" i="7" s="1"/>
  <c r="BH8" i="7"/>
  <c r="BI8" i="7" s="1"/>
  <c r="AH8" i="7"/>
  <c r="BF9" i="7"/>
  <c r="BG9" i="7" s="1"/>
  <c r="BH9" i="7"/>
  <c r="BI9" i="7" s="1"/>
  <c r="AH9" i="7"/>
  <c r="BH12" i="7"/>
  <c r="BI12" i="7" s="1"/>
  <c r="BF12" i="7"/>
  <c r="BG12" i="7" s="1"/>
  <c r="AH12" i="7"/>
  <c r="BH6" i="7"/>
  <c r="BI6" i="7" s="1"/>
  <c r="BF6" i="7"/>
  <c r="BG6" i="7" s="1"/>
  <c r="BR7" i="7"/>
  <c r="BO7" i="7"/>
  <c r="BS7" i="7"/>
  <c r="BP7" i="7"/>
  <c r="BT7" i="7"/>
  <c r="BN7" i="7"/>
  <c r="BT13" i="7"/>
  <c r="BP13" i="7"/>
  <c r="BR13" i="7"/>
  <c r="BS13" i="7"/>
  <c r="BN13" i="7"/>
  <c r="BO13" i="7"/>
  <c r="BS11" i="7"/>
  <c r="BO11" i="7"/>
  <c r="BP11" i="7"/>
  <c r="BN11" i="7"/>
  <c r="BR11" i="7"/>
  <c r="BT11" i="7"/>
  <c r="BT6" i="7"/>
  <c r="BN6" i="7"/>
  <c r="BO6" i="7"/>
  <c r="BS6" i="7"/>
  <c r="BP6" i="7"/>
  <c r="BR6" i="7"/>
  <c r="BN8" i="7"/>
  <c r="BO8" i="7"/>
  <c r="BP8" i="7"/>
  <c r="BT8" i="7"/>
  <c r="BR8" i="7"/>
  <c r="BS8" i="7"/>
  <c r="BS12" i="7"/>
  <c r="BO12" i="7"/>
  <c r="BP12" i="7"/>
  <c r="BT12" i="7"/>
  <c r="BN12" i="7"/>
  <c r="BR12" i="7"/>
  <c r="BP10" i="7"/>
  <c r="BR10" i="7"/>
  <c r="BO10" i="7"/>
  <c r="BS10" i="7"/>
  <c r="BN10" i="7"/>
  <c r="BT10" i="7"/>
  <c r="BO9" i="7"/>
  <c r="BN9" i="7"/>
  <c r="BS9" i="7"/>
  <c r="BP9" i="7"/>
  <c r="BT9" i="7"/>
  <c r="BR9" i="7"/>
  <c r="AY7" i="7"/>
  <c r="AY8" i="7"/>
  <c r="AY13" i="7"/>
  <c r="AY10" i="7"/>
  <c r="AY11" i="7"/>
  <c r="AY12" i="7"/>
  <c r="AH6" i="7"/>
  <c r="AY6" i="7"/>
  <c r="AY9" i="7"/>
  <c r="BS4" i="7"/>
  <c r="BP4" i="7"/>
  <c r="BT4" i="7"/>
  <c r="BR4" i="7"/>
  <c r="BN23" i="7"/>
  <c r="BF23" i="7"/>
  <c r="BG23" i="7" s="1"/>
  <c r="BH23" i="7"/>
  <c r="BI23" i="7" s="1"/>
  <c r="BN14" i="7"/>
  <c r="BH14" i="7"/>
  <c r="BI14" i="7" s="1"/>
  <c r="BF14" i="7"/>
  <c r="BG14" i="7" s="1"/>
  <c r="BN20" i="7"/>
  <c r="BH20" i="7"/>
  <c r="BI20" i="7" s="1"/>
  <c r="BF20" i="7"/>
  <c r="BG20" i="7" s="1"/>
  <c r="BN17" i="7"/>
  <c r="BH17" i="7"/>
  <c r="BI17" i="7" s="1"/>
  <c r="BF17" i="7"/>
  <c r="BG17" i="7" s="1"/>
  <c r="BN32" i="7"/>
  <c r="BF32" i="7"/>
  <c r="BG32" i="7" s="1"/>
  <c r="BH32" i="7"/>
  <c r="BI32" i="7" s="1"/>
  <c r="BN18" i="7"/>
  <c r="BF18" i="7"/>
  <c r="BG18" i="7" s="1"/>
  <c r="BH18" i="7"/>
  <c r="BI18" i="7" s="1"/>
  <c r="BN31" i="7"/>
  <c r="BH31" i="7"/>
  <c r="BI31" i="7" s="1"/>
  <c r="BF31" i="7"/>
  <c r="BG31" i="7" s="1"/>
  <c r="BN21" i="7"/>
  <c r="BF21" i="7"/>
  <c r="BG21" i="7" s="1"/>
  <c r="BH21" i="7"/>
  <c r="BI21" i="7" s="1"/>
  <c r="BN24" i="7"/>
  <c r="BF24" i="7"/>
  <c r="BG24" i="7" s="1"/>
  <c r="BH24" i="7"/>
  <c r="BI24" i="7" s="1"/>
  <c r="BN16" i="7"/>
  <c r="BF16" i="7"/>
  <c r="BG16" i="7" s="1"/>
  <c r="BH16" i="7"/>
  <c r="BI16" i="7" s="1"/>
  <c r="BN22" i="7"/>
  <c r="BH22" i="7"/>
  <c r="BI22" i="7" s="1"/>
  <c r="BF22" i="7"/>
  <c r="BG22" i="7" s="1"/>
  <c r="BN15" i="7"/>
  <c r="BF15" i="7"/>
  <c r="BG15" i="7" s="1"/>
  <c r="BH15" i="7"/>
  <c r="BI15" i="7" s="1"/>
  <c r="BN4" i="7"/>
  <c r="BH4" i="7"/>
  <c r="BI4" i="7" s="1"/>
  <c r="BF4" i="7"/>
  <c r="BG4" i="7" s="1"/>
  <c r="BN19" i="7"/>
  <c r="BH19" i="7"/>
  <c r="BI19" i="7" s="1"/>
  <c r="BF19" i="7"/>
  <c r="BG19" i="7" s="1"/>
  <c r="BN35" i="7"/>
  <c r="BH35" i="7"/>
  <c r="BI35" i="7" s="1"/>
  <c r="BF35" i="7"/>
  <c r="BG35" i="7" s="1"/>
  <c r="BH29" i="7"/>
  <c r="BI29" i="7" s="1"/>
  <c r="BF29" i="7"/>
  <c r="BG29" i="7" s="1"/>
  <c r="BN34" i="7"/>
  <c r="BH34" i="7"/>
  <c r="BI34" i="7" s="1"/>
  <c r="BF34" i="7"/>
  <c r="BG34" i="7" s="1"/>
  <c r="BN36" i="7"/>
  <c r="BF36" i="7"/>
  <c r="BG36" i="7" s="1"/>
  <c r="BH36" i="7"/>
  <c r="BI36" i="7" s="1"/>
  <c r="BN30" i="7"/>
  <c r="BH30" i="7"/>
  <c r="BI30" i="7" s="1"/>
  <c r="BF30" i="7"/>
  <c r="BG30" i="7" s="1"/>
  <c r="AY4" i="7"/>
  <c r="AH4" i="7"/>
  <c r="BO4" i="7"/>
  <c r="BO36" i="7"/>
  <c r="AY36" i="7"/>
  <c r="BT36" i="7"/>
  <c r="AH36" i="7"/>
  <c r="BP36" i="7"/>
  <c r="BS36" i="7"/>
  <c r="BR36" i="7"/>
  <c r="BS32" i="7"/>
  <c r="AY32" i="7"/>
  <c r="BR32" i="7"/>
  <c r="BT32" i="7"/>
  <c r="BO32" i="7"/>
  <c r="BP32" i="7"/>
  <c r="AH32" i="7"/>
  <c r="BP20" i="7"/>
  <c r="AH20" i="7"/>
  <c r="BR20" i="7"/>
  <c r="BO20" i="7"/>
  <c r="BS20" i="7"/>
  <c r="AY20" i="7"/>
  <c r="BT20" i="7"/>
  <c r="BO17" i="7"/>
  <c r="BR17" i="7"/>
  <c r="AH17" i="7"/>
  <c r="BT17" i="7"/>
  <c r="BS17" i="7"/>
  <c r="BP17" i="7"/>
  <c r="AY17" i="7"/>
  <c r="AH21" i="7"/>
  <c r="BO21" i="7"/>
  <c r="AY21" i="7"/>
  <c r="BP21" i="7"/>
  <c r="BR21" i="7"/>
  <c r="BS21" i="7"/>
  <c r="BT21" i="7"/>
  <c r="BR16" i="7"/>
  <c r="BO16" i="7"/>
  <c r="BS16" i="7"/>
  <c r="AY16" i="7"/>
  <c r="BP16" i="7"/>
  <c r="BT16" i="7"/>
  <c r="AH16" i="7"/>
  <c r="BO34" i="7"/>
  <c r="AY34" i="7"/>
  <c r="BP34" i="7"/>
  <c r="AH34" i="7"/>
  <c r="BS34" i="7"/>
  <c r="BT34" i="7"/>
  <c r="BR34" i="7"/>
  <c r="AY15" i="7"/>
  <c r="BP15" i="7"/>
  <c r="BT15" i="7"/>
  <c r="BS15" i="7"/>
  <c r="BR15" i="7"/>
  <c r="AH15" i="7"/>
  <c r="BO15" i="7"/>
  <c r="BO23" i="7"/>
  <c r="BP23" i="7"/>
  <c r="BR23" i="7"/>
  <c r="BS23" i="7"/>
  <c r="AH23" i="7"/>
  <c r="AY23" i="7"/>
  <c r="BT23" i="7"/>
  <c r="BR31" i="7"/>
  <c r="BO31" i="7"/>
  <c r="BS31" i="7"/>
  <c r="AH31" i="7"/>
  <c r="BP31" i="7"/>
  <c r="BT31" i="7"/>
  <c r="AY31" i="7"/>
  <c r="BS24" i="7"/>
  <c r="BP24" i="7"/>
  <c r="AH24" i="7"/>
  <c r="BO24" i="7"/>
  <c r="BR24" i="7"/>
  <c r="AY24" i="7"/>
  <c r="BT24" i="7"/>
  <c r="AY18" i="7"/>
  <c r="BT18" i="7"/>
  <c r="AH18" i="7"/>
  <c r="BO18" i="7"/>
  <c r="BS18" i="7"/>
  <c r="BP18" i="7"/>
  <c r="BR18" i="7"/>
  <c r="BS22" i="7"/>
  <c r="BP22" i="7"/>
  <c r="BT22" i="7"/>
  <c r="AH22" i="7"/>
  <c r="AY22" i="7"/>
  <c r="BO22" i="7"/>
  <c r="BR22" i="7"/>
  <c r="BO30" i="7"/>
  <c r="BR30" i="7"/>
  <c r="BS30" i="7"/>
  <c r="AY30" i="7"/>
  <c r="BP30" i="7"/>
  <c r="BT30" i="7"/>
  <c r="AH30" i="7"/>
  <c r="BS35" i="7"/>
  <c r="BT35" i="7"/>
  <c r="BO35" i="7"/>
  <c r="AY35" i="7"/>
  <c r="AH35" i="7"/>
  <c r="BP35" i="7"/>
  <c r="BR35" i="7"/>
  <c r="BO29" i="7"/>
  <c r="BP29" i="7"/>
  <c r="BR29" i="7"/>
  <c r="BT29" i="7"/>
  <c r="BS29" i="7"/>
  <c r="AH29" i="7"/>
  <c r="AY29" i="7"/>
  <c r="AH19" i="7"/>
  <c r="BS19" i="7"/>
  <c r="BT19" i="7"/>
  <c r="BO19" i="7"/>
  <c r="BP19" i="7"/>
  <c r="AY19" i="7"/>
  <c r="BR19" i="7"/>
  <c r="BS14" i="7"/>
  <c r="AH14" i="7"/>
  <c r="BO14" i="7"/>
  <c r="AY14" i="7"/>
  <c r="BT14" i="7"/>
  <c r="BR14" i="7"/>
  <c r="BP14" i="7"/>
  <c r="L21" i="3" l="1"/>
  <c r="M72" i="7"/>
  <c r="M57" i="7" s="1"/>
  <c r="BC4" i="7" s="1"/>
  <c r="M21" i="3" l="1"/>
  <c r="N72" i="7"/>
  <c r="N57" i="7" s="1"/>
  <c r="N21" i="3" l="1"/>
  <c r="O72" i="7"/>
  <c r="O57" i="7" s="1"/>
</calcChain>
</file>

<file path=xl/sharedStrings.xml><?xml version="1.0" encoding="utf-8"?>
<sst xmlns="http://schemas.openxmlformats.org/spreadsheetml/2006/main" count="703" uniqueCount="450">
  <si>
    <t>BUSINESS LIGHTING EXPRESS PROGRAM</t>
  </si>
  <si>
    <t>This is a RETROFIT lighting project</t>
  </si>
  <si>
    <t>This PSE application covers small quantity replacement lighting retrofits to existing Commercial and Industrial projects. This PSE program is not meant to replace the Business Lighting Incentives program.</t>
  </si>
  <si>
    <t xml:space="preserve">For more information on other PSE Lighting programs and their latest applications please click the following links: </t>
  </si>
  <si>
    <t>Business Lighting Incentives Program</t>
  </si>
  <si>
    <t>Multi-Family Lighting Incentive Program</t>
  </si>
  <si>
    <t>Lighting To Go</t>
  </si>
  <si>
    <t>Commercial New Construction</t>
  </si>
  <si>
    <t xml:space="preserve">New Multifamily Construction Incentives </t>
  </si>
  <si>
    <t> </t>
  </si>
  <si>
    <t>1. Photos must provide substantial evidence of pre/post project conditions.</t>
  </si>
  <si>
    <t>2. Photos shall include a general shot of each space/area, showing the lights, along with close-up shots of each unique light fixture.</t>
  </si>
  <si>
    <t xml:space="preserve">A site post-inspection may be requested at the discretion of the your PSE representative. </t>
  </si>
  <si>
    <t>Projects shall not surpass 100,000 kWh savings nor shall projects exceed quantity 30 fixtures or lighting controls. This does not apply to TLED's.</t>
  </si>
  <si>
    <t>TLED's have no limit in savings or quantity.</t>
  </si>
  <si>
    <t>Submit the following documents to businesslighting@pse.com:</t>
  </si>
  <si>
    <t xml:space="preserve">● A completed Business Lighting Express .XLSX application </t>
  </si>
  <si>
    <r>
      <rPr>
        <sz val="11"/>
        <color theme="1"/>
        <rFont val="Calibri"/>
        <family val="2"/>
      </rPr>
      <t xml:space="preserve">● A completed IRS form </t>
    </r>
    <r>
      <rPr>
        <sz val="11"/>
        <color theme="1"/>
        <rFont val="Calibri"/>
        <family val="2"/>
        <scheme val="minor"/>
      </rPr>
      <t>W9 2024 of Payee (unless a W9 is on file with PSE)</t>
    </r>
  </si>
  <si>
    <t>● Specification sheets of all LED light fixtures and controls</t>
  </si>
  <si>
    <t>● Project Invoice</t>
  </si>
  <si>
    <t xml:space="preserve">Qualifying Electric Customers: </t>
  </si>
  <si>
    <t>Commercial or industrial facility or outdoor lighting receiving Electric Service under Schedules 8, 11, 12, 24, 25, 26, 29, 31, 35, 40, 43, 46, 49, 50, 51, 52, 53, 54, 55, 57, 58, 324, 448, 449, 458, or 459 (or their equivalent) of Electric Tariff G of the Company.  Customers on Schedule 40, 46, and 49 who are eligible for participation in the Schedule 258 Large Power User Self-Directed Program shall be required to fully utilize their Schedule 258 funding allocation prior to receiving incentives.  Funding for Customers on Schedules 448, 449, 458, &amp; 459 will be through their individual allocations under Schedule 258.</t>
  </si>
  <si>
    <r>
      <t xml:space="preserve">Incentives: </t>
    </r>
    <r>
      <rPr>
        <sz val="11"/>
        <color theme="1"/>
        <rFont val="Calibri"/>
        <family val="2"/>
        <scheme val="minor"/>
      </rPr>
      <t/>
    </r>
  </si>
  <si>
    <t>This PSE application provides incentives to PSE commercial customers converting older inefficient lighting (fluorescent) to new efficient lighting (LED).</t>
  </si>
  <si>
    <t>Lighting equipment covered includes new fixtures, lighting controls, and TLED's.</t>
  </si>
  <si>
    <t>This PSE program may incentivize 100% of the project cost up to the maximum fixture incentive.</t>
  </si>
  <si>
    <t>Incentives</t>
  </si>
  <si>
    <t>All wattages will be verified by reviewing the total input watts listed on the specification sheets. PSE will make the final determination of wattage.</t>
  </si>
  <si>
    <r>
      <rPr>
        <b/>
        <sz val="11"/>
        <color theme="1"/>
        <rFont val="Calibri"/>
        <family val="2"/>
        <scheme val="minor"/>
      </rPr>
      <t xml:space="preserve">Selectable Wattage Fixtures: </t>
    </r>
    <r>
      <rPr>
        <sz val="11"/>
        <color theme="1"/>
        <rFont val="Calibri"/>
        <family val="2"/>
        <scheme val="minor"/>
      </rPr>
      <t xml:space="preserve">
The Business Lighting Express Program uses the highest wattage shown on the specification unless the manufacturer lists a recommended setting for its replacement lamp wattage. In circumstances where the manufacturer does not list the recommended wattage, the PSE representative will discuss with the submitter what a reasonable setting should be for the space use.
</t>
    </r>
  </si>
  <si>
    <r>
      <rPr>
        <b/>
        <sz val="11"/>
        <color theme="1"/>
        <rFont val="Calibri"/>
        <family val="2"/>
        <scheme val="minor"/>
      </rPr>
      <t>Screw-in LED Lamps</t>
    </r>
    <r>
      <rPr>
        <sz val="11"/>
        <color theme="1"/>
        <rFont val="Calibri"/>
        <family val="2"/>
        <scheme val="minor"/>
      </rPr>
      <t xml:space="preserve"> and </t>
    </r>
    <r>
      <rPr>
        <b/>
        <sz val="11"/>
        <color theme="1"/>
        <rFont val="Calibri"/>
        <family val="2"/>
        <scheme val="minor"/>
      </rPr>
      <t>MR LED lamps</t>
    </r>
    <r>
      <rPr>
        <sz val="11"/>
        <color theme="1"/>
        <rFont val="Calibri"/>
        <family val="2"/>
        <scheme val="minor"/>
      </rPr>
      <t xml:space="preserve"> are NOT incentivized through the Business Lighting Express Program. </t>
    </r>
  </si>
  <si>
    <t>Do not include Screw-in LED Lamps and MR LED lamps on this application.</t>
  </si>
  <si>
    <t xml:space="preserve">PSE reserves the option of requiring the Distributor receipt to be submitted to verify that the Lighting To Go rebate was not received from the distributor. </t>
  </si>
  <si>
    <t>If the receipt or PSE investigation determines that the Lighting To Go rebate was received, the custom incentive will be disallowed.</t>
  </si>
  <si>
    <r>
      <rPr>
        <b/>
        <sz val="11"/>
        <color theme="1"/>
        <rFont val="Calibri"/>
        <family val="2"/>
        <scheme val="minor"/>
      </rPr>
      <t>TLED</t>
    </r>
    <r>
      <rPr>
        <sz val="11"/>
        <color theme="1"/>
        <rFont val="Calibri"/>
        <family val="2"/>
        <scheme val="minor"/>
      </rPr>
      <t xml:space="preserve"> </t>
    </r>
    <r>
      <rPr>
        <b/>
        <sz val="11"/>
        <color theme="1"/>
        <rFont val="Calibri"/>
        <family val="2"/>
        <scheme val="minor"/>
      </rPr>
      <t>Lamps of any length</t>
    </r>
    <r>
      <rPr>
        <sz val="11"/>
        <color theme="1"/>
        <rFont val="Calibri"/>
        <family val="2"/>
        <scheme val="minor"/>
      </rPr>
      <t xml:space="preserve"> that are either Plug and Play, Ballast ByPass, or External Driver (or combination thereof) are incentivized when: </t>
    </r>
  </si>
  <si>
    <t>1) When replacing fluorescent lamps, TLEDs are incentivized at $4/lamp regardless if the fixture they are installed in is new, existing or retrofitted.</t>
  </si>
  <si>
    <t>2) When replacing existing TLED lamps, TLEDs are incentivized at $2/lamp regardless if the fixture they are installed in is new, existing or retrofitted. Each lamp must save at least 5 watts.</t>
  </si>
  <si>
    <t xml:space="preserve">Qualifying TLEDs for this program are 2-foot long or greater linear fluorescent lamp replacements that are field replaceable, that use the </t>
  </si>
  <si>
    <t>existing (or replaced) fluorescent lamp sockets for power or mounting.</t>
  </si>
  <si>
    <t>No energy saving credit will be given for de-lamping when using TLED lamped fixtures</t>
  </si>
  <si>
    <t>HID-LED screw-in lamps are NOT incentivized through the Business Lighting Express program.</t>
  </si>
  <si>
    <t>Do not include HID-LED Screw-in Lamps on this application.</t>
  </si>
  <si>
    <t>CFL-LED pin based lamps are NOT incentivized through the Business Lighting Express program.</t>
  </si>
  <si>
    <t>Do not include CFL-LED Screw-in Lamps on this application.</t>
  </si>
  <si>
    <t>Lighting Components  are NOT incentivized through the Business Lighting Express program.</t>
  </si>
  <si>
    <t>Do not include Lighting Components on this application.</t>
  </si>
  <si>
    <t>Complete Fixture Retrofit Kits</t>
  </si>
  <si>
    <t xml:space="preserve">Complete Retrofit Kits are LED module(s), driver(s), reflector system(s), and lensing that are wired and assembled as a complete unit by a lighting manufacturer. </t>
  </si>
  <si>
    <t xml:space="preserve">New Fixture  </t>
  </si>
  <si>
    <t xml:space="preserve">A New Fixture is a complete new fixture that consists of LED module(s), driver(s), housing, reflector, lens all that is wired, assembled and sold by a lighting manufacturer. </t>
  </si>
  <si>
    <t>To qualify, the existing fixture must be is completely removed and disposed.</t>
  </si>
  <si>
    <t>Specification Sheet Requirements:</t>
  </si>
  <si>
    <r>
      <rPr>
        <b/>
        <i/>
        <sz val="11"/>
        <color rgb="FF2C1126"/>
        <rFont val="Calibri"/>
        <family val="2"/>
        <scheme val="minor"/>
      </rPr>
      <t>LED Fixtures and Lamps:</t>
    </r>
    <r>
      <rPr>
        <i/>
        <sz val="11"/>
        <color rgb="FF2C1126"/>
        <rFont val="Calibri"/>
        <family val="2"/>
        <scheme val="minor"/>
      </rPr>
      <t xml:space="preserve"> </t>
    </r>
  </si>
  <si>
    <t>All fixtures and lamps must list the following on the manufacturer's specification sheet:*</t>
  </si>
  <si>
    <t>All LED fixtures and lamps must meet PSE specifications 
with the following REQUIRED listed on the manufacturers specification sheet or combination of specification sheet and LM79:</t>
  </si>
  <si>
    <t>PSE reserves the option of requiring LM79 or LM80 for any luminaire, lamp, component or retrofit kit</t>
  </si>
  <si>
    <t>1. UL or ETL listing</t>
  </si>
  <si>
    <r>
      <t xml:space="preserve">2. Power Factor </t>
    </r>
    <r>
      <rPr>
        <u/>
        <sz val="11"/>
        <color theme="1"/>
        <rFont val="Calibri"/>
        <family val="2"/>
        <scheme val="minor"/>
      </rPr>
      <t>&gt;</t>
    </r>
    <r>
      <rPr>
        <sz val="11"/>
        <color theme="1"/>
        <rFont val="Calibri"/>
        <family val="2"/>
        <scheme val="minor"/>
      </rPr>
      <t xml:space="preserve"> 0.9</t>
    </r>
  </si>
  <si>
    <r>
      <t xml:space="preserve">3. Manufacturer's warranty </t>
    </r>
    <r>
      <rPr>
        <u/>
        <sz val="11"/>
        <color theme="1"/>
        <rFont val="Calibri"/>
        <family val="2"/>
        <scheme val="minor"/>
      </rPr>
      <t>&gt;</t>
    </r>
    <r>
      <rPr>
        <sz val="11"/>
        <color theme="1"/>
        <rFont val="Calibri"/>
        <family val="2"/>
        <scheme val="minor"/>
      </rPr>
      <t xml:space="preserve"> 5 years</t>
    </r>
  </si>
  <si>
    <t>4. Total input watts (combined LED modules and driver wattage)</t>
  </si>
  <si>
    <t>Recommended CRI ratings</t>
  </si>
  <si>
    <t>• LED interior fixtures: &gt; 80 CRI, except &gt; 70 CRI for high and low bay fixtures in warehouse and industrial/manufacturing facilities</t>
  </si>
  <si>
    <t>• LED exterior and parking garage fixtures: &gt; 65 CRI</t>
  </si>
  <si>
    <t>• TLED: &gt; 80 CRI</t>
  </si>
  <si>
    <t>• No CRI recommendation for specialty LED fixtures (Grow Lights and Theatrical fixtures)</t>
  </si>
  <si>
    <t>*PSE reserves the option of requiring LM79 or LM80 for any fixture</t>
  </si>
  <si>
    <t>T8 fluorescent lamps and ballasts:</t>
  </si>
  <si>
    <t>New T8 fixtures are NOT incentivized through the Business Lighting Express program.</t>
  </si>
  <si>
    <t>T12 fluorescent lamps and ballasts:</t>
  </si>
  <si>
    <t>New T12 fixtures are NOT incentivized through the Business Lighting Express program.</t>
  </si>
  <si>
    <t>Lighting Controls:</t>
  </si>
  <si>
    <t xml:space="preserve"> Defined as occupancy sensors, vacancy sensors, daylight sensors, timers, photocells, and dimmers.</t>
  </si>
  <si>
    <t xml:space="preserve">Recycling: </t>
  </si>
  <si>
    <t>The customer is solely responsible for meeting all applicable Washington State recycling requirements, including proper disposal of Linear, Compact Fluorescent and HID lamps and ballasts, and other hazardous waste. Recycling costs may be included in the miscellaneous category on the Installations tab.</t>
  </si>
  <si>
    <r>
      <rPr>
        <b/>
        <sz val="11"/>
        <color rgb="FF2C1126"/>
        <rFont val="Calibri"/>
        <family val="2"/>
        <scheme val="minor"/>
      </rPr>
      <t>Inspections:</t>
    </r>
    <r>
      <rPr>
        <sz val="11"/>
        <color rgb="FF2C1126"/>
        <rFont val="Calibri"/>
        <family val="2"/>
        <scheme val="minor"/>
      </rPr>
      <t xml:space="preserve"> </t>
    </r>
  </si>
  <si>
    <t xml:space="preserve">PSE reserves the right to inspect any project at any phase of completion, from receipt of initial application through project completion and prior to release of incentive payment. Customers must not unduly or unreasonably limit PSE’s ability to conduct any such inspections. PSE reserves the right to adjust the incentive amount based on the inspection results. </t>
  </si>
  <si>
    <t>Invoice:</t>
  </si>
  <si>
    <t xml:space="preserve">The invoice(s) submitted (.PDF’s only) must have the following breakdown that matches the signed grant as well as the workbook:*
INVOICE OPTION ONE: 
1. Quantity, manufacturer &amp; model number of each different light fixture listed (unit pricing is not required)
2. Materials subtotal
3. Labor subtotal
4. Misc items subtotal
5. Tax 
6. Invoice total (do not include estimated PSE incentive)
INVOICE OPTION TWO:
1. Quantity, manufacturer &amp; model number of each different light fixture listed
2. Lump sum pricing including material, misc items and labor
3. Invoice total (do not include estimated PSE incentive)
</t>
  </si>
  <si>
    <t>* Any costs not associated with the installations of the fixtures/controls shall be listed separately as PSE cannot include them in the project cost</t>
  </si>
  <si>
    <t>Partner Number (VM)</t>
  </si>
  <si>
    <t>Business Name</t>
  </si>
  <si>
    <t>Contact Name</t>
  </si>
  <si>
    <t>Contact Email</t>
  </si>
  <si>
    <t>Contact Phone Number</t>
  </si>
  <si>
    <t>Mailing Address</t>
  </si>
  <si>
    <t>Mailing City</t>
  </si>
  <si>
    <t>Mailing State</t>
  </si>
  <si>
    <t>Mailing Zip</t>
  </si>
  <si>
    <t>Craig Thornton</t>
  </si>
  <si>
    <t>PO Box 987</t>
  </si>
  <si>
    <t>Burlington</t>
  </si>
  <si>
    <t>WA</t>
  </si>
  <si>
    <t>CA</t>
  </si>
  <si>
    <t>PSE Project Manager (PM)</t>
  </si>
  <si>
    <t>PM Email Address</t>
  </si>
  <si>
    <t>Photos Included?</t>
  </si>
  <si>
    <t>Project Name</t>
  </si>
  <si>
    <t>PSE Project #</t>
  </si>
  <si>
    <t>Customer Account #</t>
  </si>
  <si>
    <t>Installation Address</t>
  </si>
  <si>
    <t>City</t>
  </si>
  <si>
    <t>Zip</t>
  </si>
  <si>
    <t>Business Type
(choose from drop-down)</t>
  </si>
  <si>
    <t>Fixture or Control Type
(select from drop-down list)</t>
  </si>
  <si>
    <t>LED Wattage</t>
  </si>
  <si>
    <t>Manufacturer</t>
  </si>
  <si>
    <t>Catalog Number</t>
  </si>
  <si>
    <t>Qty</t>
  </si>
  <si>
    <t>Fixture Cost (each)</t>
  </si>
  <si>
    <t>Total Cost</t>
  </si>
  <si>
    <t>Incentive (each)</t>
  </si>
  <si>
    <t xml:space="preserve">Incentive Total </t>
  </si>
  <si>
    <t>Invoice Number</t>
  </si>
  <si>
    <t>Invoice Date</t>
  </si>
  <si>
    <t>Savings</t>
  </si>
  <si>
    <t>Measure Cost</t>
  </si>
  <si>
    <t>Labor &amp; Misc. Installation Costs</t>
  </si>
  <si>
    <t>SAVINGS</t>
  </si>
  <si>
    <t>kWh Measure Cost</t>
  </si>
  <si>
    <t>WA State Sales Tax</t>
  </si>
  <si>
    <t>PROJECT FULL COST</t>
  </si>
  <si>
    <t>INCENTIVE</t>
  </si>
  <si>
    <t>PAYEE INFORMATION</t>
  </si>
  <si>
    <t>VM# (PSE internal)</t>
  </si>
  <si>
    <t>Company Name</t>
  </si>
  <si>
    <t>Phone Number</t>
  </si>
  <si>
    <t>Email Address</t>
  </si>
  <si>
    <t>State</t>
  </si>
  <si>
    <t>FIXTURES</t>
  </si>
  <si>
    <t>Incentive</t>
  </si>
  <si>
    <t>FIXTURES with INTEGRATED CONTROLS</t>
  </si>
  <si>
    <t>CONTROLS</t>
  </si>
  <si>
    <t>LAMPS</t>
  </si>
  <si>
    <t>Application Order</t>
  </si>
  <si>
    <t>Fixture Type</t>
  </si>
  <si>
    <t>Unit
Saving</t>
  </si>
  <si>
    <t>DSMc ID</t>
  </si>
  <si>
    <t>Choose from Drop-down</t>
  </si>
  <si>
    <t>Downlight - LED - all wattages</t>
  </si>
  <si>
    <t>Karla Petersen</t>
  </si>
  <si>
    <t>karla.petersen@pse.com</t>
  </si>
  <si>
    <t>Troffer - LED - all wattages</t>
  </si>
  <si>
    <t>AL</t>
  </si>
  <si>
    <t>Strips and Wraps  - 49 watts and less</t>
  </si>
  <si>
    <t>AK</t>
  </si>
  <si>
    <t>Strips and Wraps  - 50 watts and higher</t>
  </si>
  <si>
    <t>AZ</t>
  </si>
  <si>
    <t>High/Low Bay - LED - 50 watts to 149 watts</t>
  </si>
  <si>
    <t>PSE Business Types</t>
  </si>
  <si>
    <t>AR</t>
  </si>
  <si>
    <t>High/Low Bay - LED - 150 watts and higher</t>
  </si>
  <si>
    <t>Agriculture</t>
  </si>
  <si>
    <t>Parking Garage - all wattages</t>
  </si>
  <si>
    <t>Assembly Worship</t>
  </si>
  <si>
    <t>CO</t>
  </si>
  <si>
    <t>Exterior HID to LED - 24 watts and less</t>
  </si>
  <si>
    <t>Fast Food Restaurant</t>
  </si>
  <si>
    <t>CT</t>
  </si>
  <si>
    <t>Exterior HID to LED - 25 watts to 49 watts</t>
  </si>
  <si>
    <t>Food Service Restaurant</t>
  </si>
  <si>
    <t>DE</t>
  </si>
  <si>
    <t>Exterior HID to LED - 50 watts to 99 watts</t>
  </si>
  <si>
    <t>Food Service Restaurant 24 Hour</t>
  </si>
  <si>
    <t>DC</t>
  </si>
  <si>
    <t>Exterior HID to LED - 100 watts to 149 watts</t>
  </si>
  <si>
    <t>Generation Facility</t>
  </si>
  <si>
    <t>FL</t>
  </si>
  <si>
    <t>Exterior HID to LED - 150 watts to 399 watts</t>
  </si>
  <si>
    <t>Grocery</t>
  </si>
  <si>
    <t>GA</t>
  </si>
  <si>
    <t>Exterior HID to LED - 400 watts and higher</t>
  </si>
  <si>
    <t>Hospital</t>
  </si>
  <si>
    <t>GU</t>
  </si>
  <si>
    <t>Troffer with Integrated Controls - all wattages</t>
  </si>
  <si>
    <t>Indoor Agriculture</t>
  </si>
  <si>
    <t>HI</t>
  </si>
  <si>
    <t>Strips and Wraps with Integrated Controls - 49 watts and less</t>
  </si>
  <si>
    <t>Industrial Manufacturing</t>
  </si>
  <si>
    <t>ID</t>
  </si>
  <si>
    <t>Strips and Wraps with Integrated Controls - 50 watts and higher</t>
  </si>
  <si>
    <t>Lodging Guest Rooms</t>
  </si>
  <si>
    <t>IL</t>
  </si>
  <si>
    <t>Parking Garage with Integrated Controls - all wattages</t>
  </si>
  <si>
    <t>Lodging Common Areas</t>
  </si>
  <si>
    <t>IN</t>
  </si>
  <si>
    <t>High/Low Bay with Integrated Controls - 50 watts to 149 watts</t>
  </si>
  <si>
    <t>Medical Office</t>
  </si>
  <si>
    <t>IA</t>
  </si>
  <si>
    <t>High/Low Bay with Integrated Controls - 150 watts and higher</t>
  </si>
  <si>
    <t>Multi-Family Housing</t>
  </si>
  <si>
    <t>KS</t>
  </si>
  <si>
    <r>
      <t xml:space="preserve">Interior Controls - Occupancy Sensor </t>
    </r>
    <r>
      <rPr>
        <sz val="10"/>
        <color theme="1"/>
        <rFont val="Arial"/>
        <family val="2"/>
      </rPr>
      <t>(per space)</t>
    </r>
  </si>
  <si>
    <t>Office</t>
  </si>
  <si>
    <t>KY</t>
  </si>
  <si>
    <t xml:space="preserve">Exterior Controls - Occupancy Sensor </t>
  </si>
  <si>
    <t>Residential Care</t>
  </si>
  <si>
    <t>LA</t>
  </si>
  <si>
    <r>
      <t>Exterior Controls - Photocell</t>
    </r>
    <r>
      <rPr>
        <sz val="10"/>
        <color theme="1"/>
        <rFont val="Arial"/>
        <family val="2"/>
      </rPr>
      <t xml:space="preserve"> (must replace a non-functioning photocell)</t>
    </r>
  </si>
  <si>
    <t>Retail</t>
  </si>
  <si>
    <t>ME</t>
  </si>
  <si>
    <t>TLED - from any T8</t>
  </si>
  <si>
    <t>Retail Big Box</t>
  </si>
  <si>
    <t>MD</t>
  </si>
  <si>
    <t>TLED - from TLED (min. 5 watt savings)</t>
  </si>
  <si>
    <t>School K12</t>
  </si>
  <si>
    <t>MA</t>
  </si>
  <si>
    <t>Street Lighting</t>
  </si>
  <si>
    <t>MI</t>
  </si>
  <si>
    <t>Substation</t>
  </si>
  <si>
    <t>MN</t>
  </si>
  <si>
    <t>Other</t>
  </si>
  <si>
    <t>MS</t>
  </si>
  <si>
    <t>University</t>
  </si>
  <si>
    <t>MO</t>
  </si>
  <si>
    <t>Warehouse</t>
  </si>
  <si>
    <t>MT</t>
  </si>
  <si>
    <t>NE</t>
  </si>
  <si>
    <t>NV</t>
  </si>
  <si>
    <t>NH</t>
  </si>
  <si>
    <t>NJ</t>
  </si>
  <si>
    <t>NM</t>
  </si>
  <si>
    <t>NY</t>
  </si>
  <si>
    <t>NC</t>
  </si>
  <si>
    <t>ND</t>
  </si>
  <si>
    <t>OH</t>
  </si>
  <si>
    <t>OK</t>
  </si>
  <si>
    <t>OR</t>
  </si>
  <si>
    <t>PA</t>
  </si>
  <si>
    <t>PR</t>
  </si>
  <si>
    <t>RI</t>
  </si>
  <si>
    <t>SC</t>
  </si>
  <si>
    <t>SD</t>
  </si>
  <si>
    <t>TN</t>
  </si>
  <si>
    <t>TX</t>
  </si>
  <si>
    <t>UT</t>
  </si>
  <si>
    <t>VT</t>
  </si>
  <si>
    <t>VA</t>
  </si>
  <si>
    <t>VI</t>
  </si>
  <si>
    <t>WV</t>
  </si>
  <si>
    <t>WI</t>
  </si>
  <si>
    <t>WY</t>
  </si>
  <si>
    <t>Application Submission</t>
  </si>
  <si>
    <t>Final Review</t>
  </si>
  <si>
    <t>ApplicationNumber</t>
  </si>
  <si>
    <t>Parent Application Id</t>
  </si>
  <si>
    <t>Calculate Formula</t>
  </si>
  <si>
    <t>Customer</t>
  </si>
  <si>
    <t>Contractor Information</t>
  </si>
  <si>
    <t>Project Information</t>
  </si>
  <si>
    <t>Duplicate Project Check</t>
  </si>
  <si>
    <t>Begin Measure Group</t>
  </si>
  <si>
    <t>Measure Information</t>
  </si>
  <si>
    <t>End Measure Group</t>
  </si>
  <si>
    <t>Payee (Sent to SAP)</t>
  </si>
  <si>
    <t>Project Totals</t>
  </si>
  <si>
    <t>PSE Representative and Email Information</t>
  </si>
  <si>
    <t>Application Status</t>
  </si>
  <si>
    <t>Status</t>
  </si>
  <si>
    <t>Payment Request Coversheet</t>
  </si>
  <si>
    <t>Contract Admin - Payment Approvers</t>
  </si>
  <si>
    <t>Customer Number</t>
  </si>
  <si>
    <t>Bill Account Number</t>
  </si>
  <si>
    <t>Site Number</t>
  </si>
  <si>
    <t>Customer Company Name</t>
  </si>
  <si>
    <t>First Name</t>
  </si>
  <si>
    <t>Last Name</t>
  </si>
  <si>
    <t>Site Address</t>
  </si>
  <si>
    <t>Site Address 2</t>
  </si>
  <si>
    <t>Site City</t>
  </si>
  <si>
    <t>Site State</t>
  </si>
  <si>
    <t>Site Postal Code</t>
  </si>
  <si>
    <t>Sector</t>
  </si>
  <si>
    <t>Utility Rate ID</t>
  </si>
  <si>
    <t>Company URL</t>
  </si>
  <si>
    <t>Partner Number</t>
  </si>
  <si>
    <t>Service Type</t>
  </si>
  <si>
    <t>Customer Account Type</t>
  </si>
  <si>
    <t>Electric Utility Rate</t>
  </si>
  <si>
    <t>SAP Invoice Date</t>
  </si>
  <si>
    <t>SAP Check Description</t>
  </si>
  <si>
    <t>SAP Payment</t>
  </si>
  <si>
    <t>CI User Role</t>
  </si>
  <si>
    <t>CI Project Name</t>
  </si>
  <si>
    <t>Project Completion Date</t>
  </si>
  <si>
    <t>Premise Check</t>
  </si>
  <si>
    <t>Duplicate Project Check Confirmed?</t>
  </si>
  <si>
    <t>Prior Project</t>
  </si>
  <si>
    <t>Duplicate Projects</t>
  </si>
  <si>
    <t/>
  </si>
  <si>
    <t>Measure ID</t>
  </si>
  <si>
    <t>Measure Name</t>
  </si>
  <si>
    <t>Measure Install Date</t>
  </si>
  <si>
    <t>Installer</t>
  </si>
  <si>
    <t>Measure Qty</t>
  </si>
  <si>
    <t>Model Number</t>
  </si>
  <si>
    <t>Full Cost</t>
  </si>
  <si>
    <t>UOM Type</t>
  </si>
  <si>
    <t>Wattage</t>
  </si>
  <si>
    <t>kWh Savings - Per Unit</t>
  </si>
  <si>
    <t>kWh Savings - Total</t>
  </si>
  <si>
    <t>kWh Incentive - Per Unit</t>
  </si>
  <si>
    <t>kWh Incentive - Total</t>
  </si>
  <si>
    <t>kWh Measure Cost - Per Unit</t>
  </si>
  <si>
    <t>kWh Measure Cost - Total</t>
  </si>
  <si>
    <t>Make Checks Payable to</t>
  </si>
  <si>
    <t>SAP VM#</t>
  </si>
  <si>
    <t>Address 1</t>
  </si>
  <si>
    <t>Address 2</t>
  </si>
  <si>
    <t>State/Province</t>
  </si>
  <si>
    <t>Zip/Postal Code</t>
  </si>
  <si>
    <t>Country</t>
  </si>
  <si>
    <t>kWh Incentive - Project</t>
  </si>
  <si>
    <t>kWh Savings - Project</t>
  </si>
  <si>
    <t>kWh Measure Cost - Project</t>
  </si>
  <si>
    <t>Measure Cost - Project</t>
  </si>
  <si>
    <t>PSE Representative</t>
  </si>
  <si>
    <t>PSE Representative Email</t>
  </si>
  <si>
    <t>Contractor First Name</t>
  </si>
  <si>
    <t>Contractor Last Name</t>
  </si>
  <si>
    <t>Contractor Address</t>
  </si>
  <si>
    <t>Contractor Address 2</t>
  </si>
  <si>
    <t>Contractor City</t>
  </si>
  <si>
    <t>Contractor State</t>
  </si>
  <si>
    <t>Contractor Postal Code</t>
  </si>
  <si>
    <t>Contractor Country</t>
  </si>
  <si>
    <t>Contractor Phone Number</t>
  </si>
  <si>
    <t>Contractor Email</t>
  </si>
  <si>
    <t>Final Inspection Name</t>
  </si>
  <si>
    <t>Final Inspection Date</t>
  </si>
  <si>
    <t>Check Attention To</t>
  </si>
  <si>
    <t>EME Payment Comments</t>
  </si>
  <si>
    <t>Payment Request CoverSheet</t>
  </si>
  <si>
    <t>Address1</t>
  </si>
  <si>
    <t>Address2</t>
  </si>
  <si>
    <t>Payment Auth Level 1</t>
  </si>
  <si>
    <t>Payment Auth Level 2</t>
  </si>
  <si>
    <t>Payment Authorization OK</t>
  </si>
  <si>
    <t>Populates Payment Desc</t>
  </si>
  <si>
    <t>Login Name</t>
  </si>
  <si>
    <t>Karla.Petersen@pse.com</t>
  </si>
  <si>
    <t>Project 1</t>
  </si>
  <si>
    <t>Count</t>
  </si>
  <si>
    <t>Row</t>
  </si>
  <si>
    <t>Project</t>
  </si>
  <si>
    <t>LED fixture replacement</t>
  </si>
  <si>
    <t>Customer  Cost</t>
  </si>
  <si>
    <t>Incentive EA</t>
  </si>
  <si>
    <t>Incentive Total</t>
  </si>
  <si>
    <t>Date</t>
  </si>
  <si>
    <t>Invoice #</t>
  </si>
  <si>
    <t>DSM ID</t>
  </si>
  <si>
    <t>Customer Name</t>
  </si>
  <si>
    <t>Address</t>
  </si>
  <si>
    <t>Business Type</t>
  </si>
  <si>
    <t xml:space="preserve">Customer Account </t>
  </si>
  <si>
    <t>Project #</t>
  </si>
  <si>
    <t>LED fixture replacement 
(select from dropdown list)</t>
  </si>
  <si>
    <t>Actual LED Replacement Wattage</t>
  </si>
  <si>
    <t>IF('BLx Workbook'!U23="","",'BLx Workbook'!U23)</t>
  </si>
  <si>
    <t>Full Cost - Project</t>
  </si>
  <si>
    <t>Customer County</t>
  </si>
  <si>
    <t>Area Median Income Ratio</t>
  </si>
  <si>
    <t>Energy Burden Ratio</t>
  </si>
  <si>
    <t>Owner or Renter</t>
  </si>
  <si>
    <t>Census Block Group</t>
  </si>
  <si>
    <t>Year Structure Built</t>
  </si>
  <si>
    <t>Structure Square Footage</t>
  </si>
  <si>
    <t>Resident Count</t>
  </si>
  <si>
    <t>Heating Equipment</t>
  </si>
  <si>
    <t>Highly Impacted Customer</t>
  </si>
  <si>
    <t>Highly Vulnerable Area</t>
  </si>
  <si>
    <t>Highly Vulnerable Area - Electric</t>
  </si>
  <si>
    <t>Highly Vulnerable Area - Gas</t>
  </si>
  <si>
    <t>Federally Designated Tribal Land</t>
  </si>
  <si>
    <t>Deepest Need</t>
  </si>
  <si>
    <t>Named Community</t>
  </si>
  <si>
    <t>Customer Insights</t>
  </si>
  <si>
    <t>Projects with 25,000 - 49,999 kWh savings require photo verification and projects with 50,000+ kWh savings require post-inspection.</t>
  </si>
  <si>
    <t>Interior Controls - Occupancy Sensor (per space)</t>
  </si>
  <si>
    <t>Exterior Controls - Photocell (must replace a non-functioning photocell)</t>
  </si>
  <si>
    <t>360-421-4109</t>
  </si>
  <si>
    <t>craig@ctlelectric.com</t>
  </si>
  <si>
    <t>Business Lighting Express (BLx) Application</t>
  </si>
  <si>
    <t>Month</t>
  </si>
  <si>
    <t>January</t>
  </si>
  <si>
    <t>February</t>
  </si>
  <si>
    <t>March</t>
  </si>
  <si>
    <t>April</t>
  </si>
  <si>
    <t>May</t>
  </si>
  <si>
    <t>June</t>
  </si>
  <si>
    <t>July</t>
  </si>
  <si>
    <t>August</t>
  </si>
  <si>
    <t>September</t>
  </si>
  <si>
    <t>October</t>
  </si>
  <si>
    <t>November</t>
  </si>
  <si>
    <t>December</t>
  </si>
  <si>
    <t>Year</t>
  </si>
  <si>
    <t>Danielle Troupe</t>
  </si>
  <si>
    <t>danielle.troupe@pse.com</t>
  </si>
  <si>
    <t>Tyler Frazier</t>
  </si>
  <si>
    <t>tyler.frazier@pse.com</t>
  </si>
  <si>
    <t>Sarah Isham</t>
  </si>
  <si>
    <t>sarah.isham@pse.com</t>
  </si>
  <si>
    <t>V26.1</t>
  </si>
  <si>
    <t>NW Lighting &amp; Controls</t>
  </si>
  <si>
    <t>Kevin Fleek</t>
  </si>
  <si>
    <t>kevin.fleek@nwlightingcontrols.com</t>
  </si>
  <si>
    <t>206-255-6855</t>
  </si>
  <si>
    <t>821 DOCK ST PMB 2-13</t>
  </si>
  <si>
    <t>Tacoma</t>
  </si>
  <si>
    <t>98402-4603</t>
  </si>
  <si>
    <t>C Thornton Lighting</t>
  </si>
  <si>
    <t>2105 INTER AVE STE D</t>
  </si>
  <si>
    <t>Puyallup</t>
  </si>
  <si>
    <t>425-251-0244</t>
  </si>
  <si>
    <t>Nancy Hall</t>
  </si>
  <si>
    <t>Capital Lighting</t>
  </si>
  <si>
    <t>Jackie Johnson</t>
  </si>
  <si>
    <t>NANCY@CAPITALLIGHTINGWA.COM</t>
  </si>
  <si>
    <t>jackie@capitallightingwa.com</t>
  </si>
  <si>
    <t>R&amp;R Electric Services, Inc.</t>
  </si>
  <si>
    <t>John Simons, Agent</t>
  </si>
  <si>
    <t>lightcontractor@gmail.com</t>
  </si>
  <si>
    <t>206-419-9374</t>
  </si>
  <si>
    <t>4227 S. Meridian, Suite C218</t>
  </si>
  <si>
    <t>Reporting Month (choose from drop-down)</t>
  </si>
  <si>
    <t>Photo Type</t>
  </si>
  <si>
    <t>Details</t>
  </si>
  <si>
    <t>Close-up*</t>
  </si>
  <si>
    <t>Long-shot</t>
  </si>
  <si>
    <t>Nameplate</t>
  </si>
  <si>
    <t>Photo Best Practices</t>
  </si>
  <si>
    <t>·         Contains the entire piece of equipment, including where the equipment meets the ground or wall</t>
  </si>
  <si>
    <t>·         Photo must match the manufacturers’ spec sheet photo</t>
  </si>
  <si>
    <t>·         Photos for each type of fixture/lamp are required</t>
  </si>
  <si>
    <t>·         Must include the model number</t>
  </si>
  <si>
    <t>·         Photo must show the manufacturer and model number</t>
  </si>
  <si>
    <t>•  Take extra photos to fully document the scope of work and make sure that you will not have to return to the facility site if more photos are required.
•  To the best of the photographers ability people should not be visible in the pictures.
•  Pictures that are supposed to capture numbers or words need to be in focus and legible (i.e., model numbers, performance specs).
•  Double check the legibility of photos on your camera (by zooming in on the pictures) before leaving the site.
•  Be careful of shadows and bright reflections in the pictures. Try using different camera angles or enabling/disabling flash to fix these types of issues.
•  The exposure lock function of some phones/cameras can sometimes help to get a good exposure for the picture. Check your device’s camera instructions for how to use this common feature.</t>
  </si>
  <si>
    <t>The following best practices will help to ensure that all photos are sufficient and will reduce the risk that further photos are requested by the PSE PM or EME.</t>
  </si>
  <si>
    <t xml:space="preserve">           Larger projects may require multiple photos</t>
  </si>
  <si>
    <t>·         Show spread of equipment in facility to verify quantity in application
           Larger projects may require multiple photos</t>
  </si>
  <si>
    <t>·         Must include the equipment specifications (ie, wattage, horsepower)</t>
  </si>
  <si>
    <t>*Only one set of photos is required for each type of equipment being replaced. There is no need to provide photos of every single fixture; however, multiple photos may be necessary to indicate the full scope of the project.</t>
  </si>
  <si>
    <t>Business Lighting Express (BLx) Application  V26.1 ─ Valid through 06/30/2026</t>
  </si>
  <si>
    <t xml:space="preserve">Photo Guidance
</t>
  </si>
  <si>
    <t>Type of photos for each type of equipment being installed.  The intent is to provide detailed photo/video evidence that is equivalent to an in-person site visit by the PSE Project Manager (PM) or Energy Management Engineer (EME).</t>
  </si>
  <si>
    <r>
      <t xml:space="preserve">Lighting to Go: </t>
    </r>
    <r>
      <rPr>
        <b/>
        <i/>
        <sz val="11"/>
        <color rgb="FFC00000"/>
        <rFont val="Calibri"/>
        <family val="2"/>
        <scheme val="minor"/>
      </rPr>
      <t>It is the contractor's responsibility to ensure that the Lighting To Go rebate is NOT received from the distributor at point of sale.</t>
    </r>
  </si>
  <si>
    <r>
      <rPr>
        <b/>
        <sz val="12"/>
        <rFont val="Calibri"/>
        <family val="2"/>
        <scheme val="minor"/>
      </rPr>
      <t>PSE Approval:</t>
    </r>
    <r>
      <rPr>
        <sz val="12"/>
        <color rgb="FFFF0000"/>
        <rFont val="Calibri"/>
        <family val="2"/>
        <scheme val="minor"/>
      </rPr>
      <t xml:space="preserve"> </t>
    </r>
    <r>
      <rPr>
        <sz val="12"/>
        <color rgb="FFC00000"/>
        <rFont val="Calibri"/>
        <family val="2"/>
        <scheme val="minor"/>
      </rPr>
      <t>Pre-inspection is not required before work begins.  Projects can be submitted up to 6 months after installation is complete.</t>
    </r>
  </si>
  <si>
    <t>Valid through December 31, 2026</t>
  </si>
  <si>
    <t>Parking Garage/Canopy Fixtures - all wattages</t>
  </si>
  <si>
    <t>Parking Garage/Canopy Fixtures with Integrated Controls - all wattages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</si>
</sst>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General\ &quot; Watts&quot;"/>
    <numFmt numFmtId="165" formatCode="&quot;$&quot;#,##0"/>
    <numFmt numFmtId="166" formatCode="&quot;$&quot;#,##0.00"/>
    <numFmt numFmtId="167" formatCode="###,###\ &quot; kWh&quot;"/>
    <numFmt numFmtId="168" formatCode="0000######"/>
    <numFmt numFmtId="169" formatCode="#,##0\ &quot;kWh&quot;"/>
    <numFmt numFmtId="170" formatCode="[&lt;=9999999]###\-####;\(###\)\ ###\-####"/>
    <numFmt numFmtId="171" formatCode="#,##0\ &quot;watts&quot;"/>
    <numFmt numFmtId="172" formatCode="00000"/>
  </numFmts>
  <fonts count="67">
    <font>
      <sz val="11"/>
      <color theme="1"/>
      <name val="Calibri"/>
      <family val="2"/>
      <scheme val="minor"/>
    </font>
    <font>
      <sz val="12"/>
      <color theme="1"/>
      <name val="Arial"/>
      <family val="2"/>
    </font>
    <font>
      <sz val="11"/>
      <color theme="1"/>
      <name val="Calibri"/>
      <family val="2"/>
      <scheme val="minor"/>
    </font>
    <font>
      <b/>
      <sz val="11"/>
      <color theme="1"/>
      <name val="Calibri"/>
      <family val="2"/>
      <scheme val="minor"/>
    </font>
    <font>
      <b/>
      <sz val="11"/>
      <color rgb="FFFF0000"/>
      <name val="Calibri"/>
      <family val="2"/>
      <scheme val="minor"/>
    </font>
    <font>
      <sz val="14"/>
      <color theme="1"/>
      <name val="Arial"/>
      <family val="2"/>
    </font>
    <font>
      <b/>
      <sz val="14"/>
      <color theme="1"/>
      <name val="Arial"/>
      <family val="2"/>
    </font>
    <font>
      <b/>
      <sz val="14"/>
      <color theme="0"/>
      <name val="Arial"/>
      <family val="2"/>
    </font>
    <font>
      <b/>
      <sz val="10"/>
      <color theme="0"/>
      <name val="Arial"/>
      <family val="2"/>
    </font>
    <font>
      <sz val="11"/>
      <color rgb="FF006671"/>
      <name val="Calibri"/>
      <family val="2"/>
      <scheme val="minor"/>
    </font>
    <font>
      <b/>
      <sz val="11"/>
      <color rgb="FF2C1126"/>
      <name val="Calibri"/>
      <family val="2"/>
      <scheme val="minor"/>
    </font>
    <font>
      <sz val="14"/>
      <color theme="1"/>
      <name val="Calibri"/>
      <family val="2"/>
      <scheme val="minor"/>
    </font>
    <font>
      <sz val="10"/>
      <color theme="1"/>
      <name val="Arial"/>
      <family val="2"/>
    </font>
    <font>
      <sz val="11"/>
      <color theme="1"/>
      <name val="Calibri"/>
      <family val="2"/>
    </font>
    <font>
      <sz val="11"/>
      <color rgb="FF006666"/>
      <name val="Calibri"/>
      <family val="2"/>
      <scheme val="minor"/>
    </font>
    <font>
      <b/>
      <sz val="14"/>
      <color rgb="FF474B55"/>
      <name val="Calibri"/>
      <family val="2"/>
      <scheme val="minor"/>
    </font>
    <font>
      <b/>
      <sz val="14"/>
      <color rgb="FF156570"/>
      <name val="Calibri"/>
      <family val="2"/>
      <scheme val="minor"/>
    </font>
    <font>
      <i/>
      <sz val="14"/>
      <color rgb="FFFF0000"/>
      <name val="Calibri"/>
      <family val="2"/>
      <scheme val="minor"/>
    </font>
    <font>
      <i/>
      <sz val="14"/>
      <color rgb="FF156570"/>
      <name val="Calibri"/>
      <family val="2"/>
      <scheme val="minor"/>
    </font>
    <font>
      <i/>
      <sz val="11"/>
      <name val="Calibri"/>
      <family val="2"/>
      <scheme val="minor"/>
    </font>
    <font>
      <i/>
      <sz val="12"/>
      <color rgb="FFFF0000"/>
      <name val="Calibri"/>
      <family val="2"/>
      <scheme val="minor"/>
    </font>
    <font>
      <b/>
      <sz val="14"/>
      <name val="Calibri"/>
      <family val="2"/>
      <scheme val="minor"/>
    </font>
    <font>
      <i/>
      <sz val="11"/>
      <color rgb="FFFF0000"/>
      <name val="Calibri"/>
      <family val="2"/>
      <scheme val="minor"/>
    </font>
    <font>
      <i/>
      <sz val="11"/>
      <color theme="1"/>
      <name val="Calibri"/>
      <family val="2"/>
      <scheme val="minor"/>
    </font>
    <font>
      <sz val="11"/>
      <color rgb="FF000000"/>
      <name val="Calibri"/>
      <family val="2"/>
    </font>
    <font>
      <sz val="12"/>
      <color rgb="FFFF0000"/>
      <name val="Calibri"/>
      <family val="2"/>
      <scheme val="minor"/>
    </font>
    <font>
      <b/>
      <sz val="12"/>
      <name val="Calibri"/>
      <family val="2"/>
      <scheme val="minor"/>
    </font>
    <font>
      <sz val="12"/>
      <name val="Calibri"/>
      <family val="2"/>
      <scheme val="minor"/>
    </font>
    <font>
      <b/>
      <sz val="12"/>
      <color rgb="FF2C1126"/>
      <name val="Calibri"/>
      <family val="2"/>
      <scheme val="minor"/>
    </font>
    <font>
      <sz val="11"/>
      <color rgb="FF2C1126"/>
      <name val="Calibri"/>
      <family val="2"/>
      <scheme val="minor"/>
    </font>
    <font>
      <b/>
      <sz val="12"/>
      <color rgb="FF474B55"/>
      <name val="Calibri"/>
      <family val="2"/>
      <scheme val="minor"/>
    </font>
    <font>
      <sz val="11"/>
      <name val="Calibri"/>
      <family val="2"/>
      <scheme val="minor"/>
    </font>
    <font>
      <i/>
      <u/>
      <sz val="11"/>
      <name val="Calibri"/>
      <family val="2"/>
      <scheme val="minor"/>
    </font>
    <font>
      <sz val="11"/>
      <color rgb="FFFF0000"/>
      <name val="Calibri"/>
      <family val="2"/>
      <scheme val="minor"/>
    </font>
    <font>
      <i/>
      <sz val="11"/>
      <color rgb="FF2C1126"/>
      <name val="Calibri"/>
      <family val="2"/>
      <scheme val="minor"/>
    </font>
    <font>
      <b/>
      <i/>
      <sz val="11"/>
      <color rgb="FF2C1126"/>
      <name val="Calibri"/>
      <family val="2"/>
      <scheme val="minor"/>
    </font>
    <font>
      <b/>
      <u/>
      <sz val="11"/>
      <color theme="1"/>
      <name val="Calibri"/>
      <family val="2"/>
      <scheme val="minor"/>
    </font>
    <font>
      <u/>
      <sz val="11"/>
      <color theme="1"/>
      <name val="Calibri"/>
      <family val="2"/>
      <scheme val="minor"/>
    </font>
    <font>
      <sz val="11"/>
      <color rgb="FF668B53"/>
      <name val="Calibri"/>
      <family val="2"/>
      <scheme val="minor"/>
    </font>
    <font>
      <b/>
      <sz val="11"/>
      <color rgb="FF006671"/>
      <name val="Calibri"/>
      <family val="2"/>
      <scheme val="minor"/>
    </font>
    <font>
      <b/>
      <sz val="11"/>
      <color rgb="FF006666"/>
      <name val="Calibri"/>
      <family val="2"/>
      <scheme val="minor"/>
    </font>
    <font>
      <i/>
      <u/>
      <sz val="11"/>
      <name val="Arial"/>
      <family val="2"/>
    </font>
    <font>
      <sz val="11"/>
      <color theme="1"/>
      <name val="Calibri  "/>
    </font>
    <font>
      <b/>
      <sz val="11"/>
      <color theme="0"/>
      <name val="Calibri  "/>
    </font>
    <font>
      <b/>
      <sz val="11"/>
      <color theme="1"/>
      <name val="Calibri  "/>
    </font>
    <font>
      <sz val="11"/>
      <name val="Calibri  "/>
    </font>
    <font>
      <sz val="11"/>
      <color theme="0" tint="-0.499984740745262"/>
      <name val="Calibri  "/>
    </font>
    <font>
      <b/>
      <sz val="10"/>
      <color theme="0"/>
      <name val="Calibri  "/>
    </font>
    <font>
      <b/>
      <sz val="9"/>
      <color theme="0"/>
      <name val="Calibri  "/>
    </font>
    <font>
      <b/>
      <sz val="14"/>
      <color theme="0"/>
      <name val="Calibri  "/>
    </font>
    <font>
      <u/>
      <sz val="11"/>
      <color theme="10"/>
      <name val="Calibri"/>
      <family val="2"/>
      <scheme val="minor"/>
    </font>
    <font>
      <b/>
      <sz val="11"/>
      <name val="Calibri"/>
      <family val="2"/>
      <scheme val="minor"/>
    </font>
    <font>
      <b/>
      <sz val="16"/>
      <color theme="0"/>
      <name val="Calibri  "/>
    </font>
    <font>
      <sz val="8"/>
      <name val="Calibri"/>
      <family val="2"/>
      <scheme val="minor"/>
    </font>
    <font>
      <sz val="11"/>
      <color theme="1"/>
      <name val="Arial"/>
      <family val="2"/>
    </font>
    <font>
      <b/>
      <sz val="16"/>
      <color rgb="FFC00000"/>
      <name val="Calibri  "/>
    </font>
    <font>
      <b/>
      <sz val="20"/>
      <color theme="1"/>
      <name val="Calibri  "/>
    </font>
    <font>
      <b/>
      <sz val="12"/>
      <color theme="0"/>
      <name val="Calibri"/>
      <family val="2"/>
      <scheme val="minor"/>
    </font>
    <font>
      <sz val="12"/>
      <color theme="1"/>
      <name val="Calibri"/>
      <family val="2"/>
      <scheme val="minor"/>
    </font>
    <font>
      <sz val="14"/>
      <name val="Calibri"/>
      <family val="2"/>
      <scheme val="minor"/>
    </font>
    <font>
      <b/>
      <sz val="14"/>
      <color theme="1"/>
      <name val="Calibri"/>
      <family val="2"/>
      <scheme val="minor"/>
    </font>
    <font>
      <b/>
      <sz val="16"/>
      <color theme="0"/>
      <name val="Calibri"/>
      <family val="2"/>
      <scheme val="minor"/>
    </font>
    <font>
      <i/>
      <sz val="14"/>
      <color rgb="FFC00000"/>
      <name val="Calibri"/>
      <family val="2"/>
      <scheme val="minor"/>
    </font>
    <font>
      <b/>
      <sz val="11"/>
      <color rgb="FFC00000"/>
      <name val="Calibri"/>
      <family val="2"/>
      <scheme val="minor"/>
    </font>
    <font>
      <b/>
      <i/>
      <sz val="11"/>
      <color rgb="FFC00000"/>
      <name val="Calibri"/>
      <family val="2"/>
      <scheme val="minor"/>
    </font>
    <font>
      <sz val="12"/>
      <color rgb="FFC00000"/>
      <name val="Calibri"/>
      <family val="2"/>
      <scheme val="minor"/>
    </font>
    <font>
      <b/>
      <sz val="36"/>
      <color rgb="FF474B55"/>
      <name val="Calibri"/>
      <family val="2"/>
      <scheme val="minor"/>
    </font>
  </fonts>
  <fills count="11">
    <fill>
      <patternFill patternType="none"/>
    </fill>
    <fill>
      <patternFill patternType="gray125"/>
    </fill>
    <fill>
      <patternFill patternType="solid">
        <fgColor rgb="FF282829"/>
        <bgColor indexed="64"/>
      </patternFill>
    </fill>
    <fill>
      <patternFill patternType="solid">
        <fgColor rgb="FFD7D7D7"/>
        <bgColor indexed="64"/>
      </patternFill>
    </fill>
    <fill>
      <patternFill patternType="solid">
        <fgColor rgb="FFF9F9F9"/>
        <bgColor indexed="64"/>
      </patternFill>
    </fill>
    <fill>
      <patternFill patternType="solid">
        <fgColor rgb="FFFFFF00"/>
        <bgColor indexed="64"/>
      </patternFill>
    </fill>
    <fill>
      <patternFill patternType="solid">
        <fgColor rgb="FF006671"/>
        <bgColor rgb="FF000000"/>
      </patternFill>
    </fill>
    <fill>
      <patternFill patternType="solid">
        <fgColor rgb="FF006671"/>
        <bgColor indexed="64"/>
      </patternFill>
    </fill>
    <fill>
      <patternFill patternType="solid">
        <fgColor rgb="FF667E3A"/>
        <bgColor indexed="64"/>
      </patternFill>
    </fill>
    <fill>
      <patternFill patternType="solid">
        <fgColor rgb="FFEEFAE9"/>
        <bgColor indexed="64"/>
      </patternFill>
    </fill>
    <fill>
      <patternFill patternType="solid">
        <fgColor rgb="FF65656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right/>
      <top/>
      <bottom style="hair">
        <color auto="1"/>
      </bottom>
      <diagonal/>
    </border>
    <border>
      <left/>
      <right/>
      <top style="hair">
        <color auto="1"/>
      </top>
      <bottom style="hair">
        <color auto="1"/>
      </bottom>
      <diagonal/>
    </border>
    <border>
      <left/>
      <right/>
      <top/>
      <bottom style="thin">
        <color rgb="FF9BC2E6"/>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ck">
        <color auto="1"/>
      </left>
      <right/>
      <top/>
      <bottom style="thick">
        <color indexed="64"/>
      </bottom>
      <diagonal/>
    </border>
    <border>
      <left/>
      <right style="thick">
        <color indexed="64"/>
      </right>
      <top/>
      <bottom style="medium">
        <color auto="1"/>
      </bottom>
      <diagonal/>
    </border>
    <border>
      <left style="thick">
        <color indexed="64"/>
      </left>
      <right/>
      <top style="medium">
        <color auto="1"/>
      </top>
      <bottom/>
      <diagonal/>
    </border>
    <border>
      <left/>
      <right style="thick">
        <color indexed="64"/>
      </right>
      <top style="medium">
        <color auto="1"/>
      </top>
      <bottom/>
      <diagonal/>
    </border>
    <border>
      <left style="thick">
        <color indexed="64"/>
      </left>
      <right/>
      <top style="medium">
        <color auto="1"/>
      </top>
      <bottom style="medium">
        <color auto="1"/>
      </bottom>
      <diagonal/>
    </border>
    <border>
      <left/>
      <right style="thick">
        <color indexed="64"/>
      </right>
      <top style="medium">
        <color indexed="64"/>
      </top>
      <bottom style="medium">
        <color indexed="64"/>
      </bottom>
      <diagonal/>
    </border>
    <border>
      <left style="thick">
        <color indexed="64"/>
      </left>
      <right style="thick">
        <color rgb="FFD7D7D7"/>
      </right>
      <top style="thick">
        <color rgb="FFD7D7D7"/>
      </top>
      <bottom style="thick">
        <color rgb="FFD7D7D7"/>
      </bottom>
      <diagonal/>
    </border>
    <border>
      <left style="thick">
        <color rgb="FFD7D7D7"/>
      </left>
      <right style="thick">
        <color indexed="64"/>
      </right>
      <top style="thick">
        <color rgb="FFD7D7D7"/>
      </top>
      <bottom style="thick">
        <color rgb="FFD7D7D7"/>
      </bottom>
      <diagonal/>
    </border>
    <border>
      <left style="thick">
        <color indexed="64"/>
      </left>
      <right style="thick">
        <color rgb="FFD7D7D7"/>
      </right>
      <top style="thick">
        <color rgb="FFD7D7D7"/>
      </top>
      <bottom style="medium">
        <color auto="1"/>
      </bottom>
      <diagonal/>
    </border>
    <border>
      <left style="thick">
        <color rgb="FFD7D7D7"/>
      </left>
      <right style="thick">
        <color indexed="64"/>
      </right>
      <top style="thick">
        <color rgb="FFD7D7D7"/>
      </top>
      <bottom style="medium">
        <color auto="1"/>
      </bottom>
      <diagonal/>
    </border>
    <border>
      <left style="thick">
        <color indexed="64"/>
      </left>
      <right/>
      <top/>
      <bottom style="medium">
        <color indexed="64"/>
      </bottom>
      <diagonal/>
    </border>
    <border>
      <left style="thick">
        <color auto="1"/>
      </left>
      <right/>
      <top style="thick">
        <color rgb="FFD7D7D7"/>
      </top>
      <bottom/>
      <diagonal/>
    </border>
    <border>
      <left/>
      <right style="thick">
        <color indexed="64"/>
      </right>
      <top style="thick">
        <color rgb="FFD7D7D7"/>
      </top>
      <bottom/>
      <diagonal/>
    </border>
    <border>
      <left style="thick">
        <color indexed="64"/>
      </left>
      <right style="thick">
        <color rgb="FFD7D7D7"/>
      </right>
      <top/>
      <bottom style="thick">
        <color rgb="FFD7D7D7"/>
      </bottom>
      <diagonal/>
    </border>
    <border>
      <left style="thick">
        <color rgb="FFD7D7D7"/>
      </left>
      <right style="thick">
        <color indexed="64"/>
      </right>
      <top/>
      <bottom style="thick">
        <color rgb="FFD7D7D7"/>
      </bottom>
      <diagonal/>
    </border>
    <border>
      <left style="thick">
        <color auto="1"/>
      </left>
      <right/>
      <top style="thick">
        <color rgb="FFD7D7D7"/>
      </top>
      <bottom style="thick">
        <color rgb="FFD7D7D7"/>
      </bottom>
      <diagonal/>
    </border>
    <border>
      <left/>
      <right style="thick">
        <color indexed="64"/>
      </right>
      <top style="thick">
        <color rgb="FFD7D7D7"/>
      </top>
      <bottom style="thick">
        <color rgb="FFD7D7D7"/>
      </bottom>
      <diagonal/>
    </border>
    <border>
      <left style="hair">
        <color rgb="FF656569"/>
      </left>
      <right style="hair">
        <color rgb="FF656569"/>
      </right>
      <top style="thick">
        <color rgb="FF656569"/>
      </top>
      <bottom style="hair">
        <color rgb="FF656569"/>
      </bottom>
      <diagonal/>
    </border>
    <border>
      <left style="hair">
        <color rgb="FF656569"/>
      </left>
      <right style="hair">
        <color rgb="FF656569"/>
      </right>
      <top style="hair">
        <color rgb="FF656569"/>
      </top>
      <bottom style="hair">
        <color rgb="FF656569"/>
      </bottom>
      <diagonal/>
    </border>
    <border>
      <left style="thick">
        <color rgb="FF656569"/>
      </left>
      <right style="hair">
        <color rgb="FF656569"/>
      </right>
      <top style="thick">
        <color rgb="FF656569"/>
      </top>
      <bottom style="hair">
        <color rgb="FF656569"/>
      </bottom>
      <diagonal/>
    </border>
    <border>
      <left style="hair">
        <color rgb="FF656569"/>
      </left>
      <right style="thick">
        <color rgb="FF656569"/>
      </right>
      <top style="thick">
        <color rgb="FF656569"/>
      </top>
      <bottom style="hair">
        <color rgb="FF656569"/>
      </bottom>
      <diagonal/>
    </border>
    <border>
      <left style="thick">
        <color rgb="FF656569"/>
      </left>
      <right style="hair">
        <color rgb="FF656569"/>
      </right>
      <top style="hair">
        <color rgb="FF656569"/>
      </top>
      <bottom style="hair">
        <color rgb="FF656569"/>
      </bottom>
      <diagonal/>
    </border>
    <border>
      <left style="hair">
        <color rgb="FF656569"/>
      </left>
      <right style="thick">
        <color rgb="FF656569"/>
      </right>
      <top style="hair">
        <color rgb="FF656569"/>
      </top>
      <bottom style="hair">
        <color rgb="FF656569"/>
      </bottom>
      <diagonal/>
    </border>
    <border>
      <left style="thick">
        <color rgb="FF656569"/>
      </left>
      <right style="hair">
        <color rgb="FF656569"/>
      </right>
      <top style="hair">
        <color rgb="FF656569"/>
      </top>
      <bottom style="thick">
        <color rgb="FF656569"/>
      </bottom>
      <diagonal/>
    </border>
    <border>
      <left style="hair">
        <color rgb="FF656569"/>
      </left>
      <right style="hair">
        <color rgb="FF656569"/>
      </right>
      <top style="hair">
        <color rgb="FF656569"/>
      </top>
      <bottom style="thick">
        <color rgb="FF656569"/>
      </bottom>
      <diagonal/>
    </border>
    <border>
      <left style="hair">
        <color rgb="FF656569"/>
      </left>
      <right style="thick">
        <color rgb="FF656569"/>
      </right>
      <top style="hair">
        <color rgb="FF656569"/>
      </top>
      <bottom style="thick">
        <color rgb="FF656569"/>
      </bottom>
      <diagonal/>
    </border>
    <border>
      <left style="thick">
        <color rgb="FF656569"/>
      </left>
      <right style="hair">
        <color rgb="FF656569"/>
      </right>
      <top style="thick">
        <color rgb="FF656569"/>
      </top>
      <bottom/>
      <diagonal/>
    </border>
    <border>
      <left style="hair">
        <color rgb="FF656569"/>
      </left>
      <right style="hair">
        <color rgb="FF656569"/>
      </right>
      <top style="thick">
        <color rgb="FF656569"/>
      </top>
      <bottom/>
      <diagonal/>
    </border>
    <border>
      <left style="hair">
        <color rgb="FF656569"/>
      </left>
      <right style="thick">
        <color rgb="FF656569"/>
      </right>
      <top style="thick">
        <color rgb="FF656569"/>
      </top>
      <bottom/>
      <diagonal/>
    </border>
    <border>
      <left style="thick">
        <color rgb="FF656569"/>
      </left>
      <right style="hair">
        <color rgb="FF656569"/>
      </right>
      <top/>
      <bottom style="thick">
        <color rgb="FF656569"/>
      </bottom>
      <diagonal/>
    </border>
    <border>
      <left style="hair">
        <color rgb="FF656569"/>
      </left>
      <right style="hair">
        <color rgb="FF656569"/>
      </right>
      <top/>
      <bottom style="thick">
        <color rgb="FF656569"/>
      </bottom>
      <diagonal/>
    </border>
    <border>
      <left style="hair">
        <color rgb="FF656569"/>
      </left>
      <right style="thick">
        <color rgb="FF656569"/>
      </right>
      <top/>
      <bottom style="thick">
        <color rgb="FF656569"/>
      </bottom>
      <diagonal/>
    </border>
    <border>
      <left style="thick">
        <color rgb="FF656569"/>
      </left>
      <right/>
      <top style="thick">
        <color rgb="FF656569"/>
      </top>
      <bottom style="hair">
        <color rgb="FF656569"/>
      </bottom>
      <diagonal/>
    </border>
    <border>
      <left/>
      <right style="thick">
        <color rgb="FF656569"/>
      </right>
      <top style="thick">
        <color rgb="FF656569"/>
      </top>
      <bottom style="hair">
        <color rgb="FF656569"/>
      </bottom>
      <diagonal/>
    </border>
    <border>
      <left style="thick">
        <color rgb="FF656569"/>
      </left>
      <right/>
      <top style="hair">
        <color rgb="FF656569"/>
      </top>
      <bottom style="hair">
        <color rgb="FF656569"/>
      </bottom>
      <diagonal/>
    </border>
    <border>
      <left/>
      <right style="thick">
        <color rgb="FF656569"/>
      </right>
      <top style="hair">
        <color rgb="FF656569"/>
      </top>
      <bottom style="hair">
        <color rgb="FF656569"/>
      </bottom>
      <diagonal/>
    </border>
    <border>
      <left style="thick">
        <color rgb="FF656569"/>
      </left>
      <right/>
      <top style="hair">
        <color rgb="FF656569"/>
      </top>
      <bottom style="thick">
        <color rgb="FF656569"/>
      </bottom>
      <diagonal/>
    </border>
    <border>
      <left/>
      <right style="thick">
        <color rgb="FF656569"/>
      </right>
      <top style="hair">
        <color rgb="FF656569"/>
      </top>
      <bottom style="thick">
        <color rgb="FF656569"/>
      </bottom>
      <diagonal/>
    </border>
    <border>
      <left style="thick">
        <color rgb="FF656569"/>
      </left>
      <right style="thick">
        <color rgb="FF656569"/>
      </right>
      <top style="thick">
        <color rgb="FF656569"/>
      </top>
      <bottom style="hair">
        <color rgb="FF656569"/>
      </bottom>
      <diagonal/>
    </border>
    <border>
      <left style="thick">
        <color rgb="FF656569"/>
      </left>
      <right style="thick">
        <color rgb="FF656569"/>
      </right>
      <top style="hair">
        <color rgb="FF656569"/>
      </top>
      <bottom style="hair">
        <color rgb="FF656569"/>
      </bottom>
      <diagonal/>
    </border>
    <border>
      <left style="hair">
        <color rgb="FF656569"/>
      </left>
      <right/>
      <top style="thick">
        <color rgb="FF656569"/>
      </top>
      <bottom/>
      <diagonal/>
    </border>
    <border>
      <left style="hair">
        <color rgb="FF656569"/>
      </left>
      <right/>
      <top/>
      <bottom style="hair">
        <color rgb="FF656569"/>
      </bottom>
      <diagonal/>
    </border>
    <border>
      <left style="hair">
        <color rgb="FF656569"/>
      </left>
      <right/>
      <top style="hair">
        <color rgb="FF656569"/>
      </top>
      <bottom/>
      <diagonal/>
    </border>
    <border>
      <left style="hair">
        <color rgb="FF656569"/>
      </left>
      <right/>
      <top/>
      <bottom style="thick">
        <color rgb="FF656569"/>
      </bottom>
      <diagonal/>
    </border>
    <border>
      <left style="thick">
        <color rgb="FF656569"/>
      </left>
      <right/>
      <top/>
      <bottom/>
      <diagonal/>
    </border>
    <border>
      <left/>
      <right/>
      <top style="thick">
        <color rgb="FF656569"/>
      </top>
      <bottom/>
      <diagonal/>
    </border>
    <border>
      <left/>
      <right/>
      <top/>
      <bottom style="hair">
        <color rgb="FF656569"/>
      </bottom>
      <diagonal/>
    </border>
    <border>
      <left/>
      <right/>
      <top style="hair">
        <color rgb="FF656569"/>
      </top>
      <bottom/>
      <diagonal/>
    </border>
    <border>
      <left/>
      <right/>
      <top/>
      <bottom style="thick">
        <color rgb="FF656569"/>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0" fontId="50" fillId="0" borderId="0" applyNumberFormat="0" applyFill="0" applyBorder="0" applyAlignment="0" applyProtection="0"/>
  </cellStyleXfs>
  <cellXfs count="396">
    <xf numFmtId="0" fontId="0" fillId="0" borderId="0" xfId="0"/>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right"/>
    </xf>
    <xf numFmtId="165" fontId="0" fillId="0" borderId="0" xfId="0" applyNumberFormat="1" applyAlignment="1">
      <alignment horizontal="center"/>
    </xf>
    <xf numFmtId="0" fontId="0" fillId="0" borderId="1" xfId="0" applyBorder="1" applyAlignment="1">
      <alignment horizontal="center"/>
    </xf>
    <xf numFmtId="0" fontId="3" fillId="0" borderId="0" xfId="0" applyFont="1"/>
    <xf numFmtId="0" fontId="0" fillId="0" borderId="0" xfId="0" applyAlignment="1">
      <alignment horizontal="left"/>
    </xf>
    <xf numFmtId="1" fontId="0" fillId="0" borderId="0" xfId="0" applyNumberFormat="1"/>
    <xf numFmtId="0" fontId="0" fillId="0" borderId="0" xfId="0" applyAlignment="1">
      <alignment horizontal="right"/>
    </xf>
    <xf numFmtId="14" fontId="0" fillId="0" borderId="0" xfId="0" applyNumberFormat="1"/>
    <xf numFmtId="166" fontId="0" fillId="0" borderId="0" xfId="0" applyNumberFormat="1" applyAlignment="1">
      <alignment horizontal="center"/>
    </xf>
    <xf numFmtId="14" fontId="0" fillId="0" borderId="0" xfId="0" applyNumberFormat="1" applyAlignment="1">
      <alignment horizontal="center"/>
    </xf>
    <xf numFmtId="0" fontId="0" fillId="0" borderId="1" xfId="0" applyBorder="1"/>
    <xf numFmtId="166" fontId="0" fillId="0" borderId="1" xfId="0" applyNumberFormat="1" applyBorder="1" applyAlignment="1">
      <alignment horizontal="center"/>
    </xf>
    <xf numFmtId="14" fontId="0" fillId="0" borderId="1" xfId="0" applyNumberFormat="1" applyBorder="1" applyAlignment="1">
      <alignment horizontal="center"/>
    </xf>
    <xf numFmtId="3" fontId="0" fillId="0" borderId="1" xfId="0" applyNumberFormat="1" applyBorder="1" applyAlignment="1">
      <alignment horizontal="center"/>
    </xf>
    <xf numFmtId="165" fontId="0" fillId="0" borderId="1" xfId="0" applyNumberFormat="1" applyBorder="1" applyAlignment="1">
      <alignment horizontal="center"/>
    </xf>
    <xf numFmtId="0" fontId="0" fillId="0" borderId="0" xfId="0" quotePrefix="1"/>
    <xf numFmtId="3" fontId="0" fillId="0" borderId="0" xfId="2" applyNumberFormat="1" applyFont="1" applyAlignment="1">
      <alignment horizontal="center"/>
    </xf>
    <xf numFmtId="0" fontId="3" fillId="0" borderId="0" xfId="0" applyFont="1" applyAlignment="1">
      <alignment horizontal="center"/>
    </xf>
    <xf numFmtId="1" fontId="0" fillId="0" borderId="0" xfId="0" applyNumberFormat="1" applyAlignment="1">
      <alignment horizontal="left"/>
    </xf>
    <xf numFmtId="0" fontId="3" fillId="0" borderId="1" xfId="0" applyFont="1" applyBorder="1" applyAlignment="1">
      <alignment horizontal="center"/>
    </xf>
    <xf numFmtId="0" fontId="3" fillId="0" borderId="1" xfId="0" applyFont="1" applyBorder="1"/>
    <xf numFmtId="0" fontId="0" fillId="0" borderId="1" xfId="0" quotePrefix="1" applyBorder="1" applyAlignment="1">
      <alignment horizontal="center"/>
    </xf>
    <xf numFmtId="0" fontId="0" fillId="0" borderId="1" xfId="0" applyBorder="1" applyAlignment="1">
      <alignment horizontal="left"/>
    </xf>
    <xf numFmtId="165" fontId="0" fillId="0" borderId="1" xfId="0" applyNumberFormat="1" applyBorder="1" applyAlignment="1">
      <alignment horizontal="left"/>
    </xf>
    <xf numFmtId="0" fontId="0" fillId="0" borderId="5" xfId="0" applyBorder="1"/>
    <xf numFmtId="165" fontId="0" fillId="0" borderId="0" xfId="0" applyNumberFormat="1"/>
    <xf numFmtId="166" fontId="0" fillId="0" borderId="0" xfId="0" applyNumberFormat="1"/>
    <xf numFmtId="1" fontId="0" fillId="0" borderId="0" xfId="0" applyNumberFormat="1" applyAlignment="1">
      <alignment horizontal="center"/>
    </xf>
    <xf numFmtId="168" fontId="0" fillId="0" borderId="0" xfId="0" applyNumberFormat="1" applyAlignment="1">
      <alignment horizontal="left"/>
    </xf>
    <xf numFmtId="168" fontId="0" fillId="0" borderId="0" xfId="0" applyNumberFormat="1"/>
    <xf numFmtId="0" fontId="4" fillId="0" borderId="0" xfId="0" applyFont="1"/>
    <xf numFmtId="1" fontId="0" fillId="0" borderId="1" xfId="0" applyNumberFormat="1" applyBorder="1" applyAlignment="1">
      <alignment horizontal="center"/>
    </xf>
    <xf numFmtId="1" fontId="0" fillId="0" borderId="0" xfId="2" applyNumberFormat="1" applyFont="1" applyAlignment="1">
      <alignment horizontal="center"/>
    </xf>
    <xf numFmtId="166" fontId="0" fillId="0" borderId="1" xfId="1" applyNumberFormat="1" applyFont="1" applyBorder="1" applyAlignment="1">
      <alignment horizontal="center"/>
    </xf>
    <xf numFmtId="1" fontId="0" fillId="0" borderId="1" xfId="2" applyNumberFormat="1" applyFont="1" applyBorder="1" applyAlignment="1">
      <alignment horizontal="center" vertical="center"/>
    </xf>
    <xf numFmtId="0" fontId="0" fillId="5" borderId="0" xfId="0" applyFill="1"/>
    <xf numFmtId="0" fontId="3" fillId="5" borderId="0" xfId="0" applyFont="1" applyFill="1"/>
    <xf numFmtId="0" fontId="0" fillId="0" borderId="0" xfId="0" applyAlignment="1">
      <alignment vertical="top" wrapText="1"/>
    </xf>
    <xf numFmtId="0" fontId="9" fillId="0" borderId="0" xfId="0" applyFont="1" applyAlignment="1">
      <alignment vertical="top" wrapText="1"/>
    </xf>
    <xf numFmtId="0" fontId="5" fillId="0" borderId="0" xfId="0" applyFont="1" applyAlignment="1">
      <alignment horizontal="center" vertical="center" wrapText="1"/>
    </xf>
    <xf numFmtId="0" fontId="5" fillId="0" borderId="0" xfId="0" applyFont="1" applyAlignment="1">
      <alignment horizontal="left" vertical="center" wrapText="1" indent="2"/>
    </xf>
    <xf numFmtId="0" fontId="5" fillId="0" borderId="0" xfId="0" applyFont="1" applyAlignment="1">
      <alignment horizontal="center" vertical="center"/>
    </xf>
    <xf numFmtId="0" fontId="5" fillId="0" borderId="0" xfId="0" applyFont="1" applyAlignment="1">
      <alignment horizontal="left" vertical="center" indent="2"/>
    </xf>
    <xf numFmtId="169" fontId="5" fillId="0" borderId="0" xfId="0" applyNumberFormat="1" applyFont="1" applyAlignment="1">
      <alignment horizontal="center" vertical="center" wrapText="1"/>
    </xf>
    <xf numFmtId="169" fontId="5" fillId="0" borderId="0" xfId="0" applyNumberFormat="1" applyFont="1" applyAlignment="1">
      <alignment horizontal="center" vertical="center"/>
    </xf>
    <xf numFmtId="166" fontId="5" fillId="0" borderId="0" xfId="0" applyNumberFormat="1" applyFont="1" applyAlignment="1">
      <alignment horizontal="center" vertical="center" wrapText="1"/>
    </xf>
    <xf numFmtId="166" fontId="5" fillId="0" borderId="0" xfId="0" applyNumberFormat="1" applyFont="1" applyAlignment="1">
      <alignment horizontal="center" vertical="center"/>
    </xf>
    <xf numFmtId="166" fontId="5" fillId="0" borderId="0" xfId="1" applyNumberFormat="1" applyFont="1" applyAlignment="1">
      <alignment horizontal="center" vertical="center"/>
    </xf>
    <xf numFmtId="166" fontId="5" fillId="0" borderId="0" xfId="1" applyNumberFormat="1" applyFont="1" applyFill="1" applyAlignment="1">
      <alignment horizontal="center" vertical="center"/>
    </xf>
    <xf numFmtId="0" fontId="8" fillId="6" borderId="11"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1" xfId="0" applyFont="1" applyFill="1" applyBorder="1" applyAlignment="1">
      <alignment horizontal="left" vertical="center" wrapText="1" indent="2"/>
    </xf>
    <xf numFmtId="169" fontId="7" fillId="6" borderId="11" xfId="0" applyNumberFormat="1" applyFont="1" applyFill="1" applyBorder="1" applyAlignment="1">
      <alignment horizontal="center" vertical="center" wrapText="1"/>
    </xf>
    <xf numFmtId="166" fontId="7" fillId="6" borderId="11" xfId="1" applyNumberFormat="1" applyFont="1" applyFill="1" applyBorder="1" applyAlignment="1">
      <alignment horizontal="center" vertical="center" wrapText="1"/>
    </xf>
    <xf numFmtId="0" fontId="11" fillId="0" borderId="9" xfId="0" applyFont="1" applyBorder="1"/>
    <xf numFmtId="0" fontId="11" fillId="0" borderId="10" xfId="0" applyFont="1" applyBorder="1"/>
    <xf numFmtId="0" fontId="5" fillId="4" borderId="10" xfId="0" applyFont="1" applyFill="1" applyBorder="1" applyAlignment="1">
      <alignment horizontal="left" vertical="center" wrapText="1"/>
    </xf>
    <xf numFmtId="166" fontId="5" fillId="4" borderId="10" xfId="0" applyNumberFormat="1" applyFont="1" applyFill="1" applyBorder="1" applyAlignment="1">
      <alignment horizontal="left" vertical="center" wrapText="1"/>
    </xf>
    <xf numFmtId="165" fontId="5" fillId="4" borderId="10" xfId="0" applyNumberFormat="1" applyFont="1" applyFill="1" applyBorder="1" applyAlignment="1">
      <alignment horizontal="left" vertical="center" wrapText="1"/>
    </xf>
    <xf numFmtId="0" fontId="5" fillId="4" borderId="10" xfId="0" applyFont="1" applyFill="1" applyBorder="1" applyAlignment="1">
      <alignment vertical="center" wrapText="1"/>
    </xf>
    <xf numFmtId="0" fontId="11" fillId="0" borderId="10" xfId="0" applyFont="1" applyBorder="1" applyAlignment="1">
      <alignment horizontal="left"/>
    </xf>
    <xf numFmtId="0" fontId="5" fillId="0" borderId="0" xfId="0" applyFont="1" applyAlignment="1">
      <alignment horizontal="left" vertical="center" wrapText="1" indent="1"/>
    </xf>
    <xf numFmtId="0" fontId="1" fillId="0" borderId="0" xfId="0" applyFont="1" applyAlignment="1">
      <alignment horizontal="left" vertical="center"/>
    </xf>
    <xf numFmtId="0" fontId="2" fillId="0" borderId="0" xfId="0" applyFont="1"/>
    <xf numFmtId="0" fontId="16"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horizontal="center"/>
    </xf>
    <xf numFmtId="0" fontId="23" fillId="0" borderId="0" xfId="0" applyFont="1"/>
    <xf numFmtId="0" fontId="28" fillId="0" borderId="0" xfId="0" applyFont="1" applyAlignment="1">
      <alignment horizontal="left" vertical="center"/>
    </xf>
    <xf numFmtId="0" fontId="29" fillId="0" borderId="0" xfId="0" applyFont="1"/>
    <xf numFmtId="0" fontId="0" fillId="0" borderId="0" xfId="0" applyAlignment="1">
      <alignment horizontal="left" indent="1"/>
    </xf>
    <xf numFmtId="0" fontId="24" fillId="0" borderId="0" xfId="0" applyFont="1" applyAlignment="1">
      <alignment horizontal="left" indent="1"/>
    </xf>
    <xf numFmtId="0" fontId="13" fillId="0" borderId="0" xfId="0" applyFont="1" applyAlignment="1">
      <alignment horizontal="left" indent="1"/>
    </xf>
    <xf numFmtId="0" fontId="30" fillId="0" borderId="0" xfId="0" applyFont="1" applyAlignment="1">
      <alignment horizontal="left" vertical="center"/>
    </xf>
    <xf numFmtId="0" fontId="9" fillId="0" borderId="0" xfId="0" applyFont="1"/>
    <xf numFmtId="0" fontId="32" fillId="0" borderId="0" xfId="0" applyFont="1" applyAlignment="1">
      <alignment vertical="top"/>
    </xf>
    <xf numFmtId="0" fontId="0" fillId="0" borderId="0" xfId="0" applyAlignment="1">
      <alignment horizontal="left" vertical="top"/>
    </xf>
    <xf numFmtId="0" fontId="0" fillId="0" borderId="0" xfId="0" applyAlignment="1">
      <alignment vertical="top"/>
    </xf>
    <xf numFmtId="0" fontId="33" fillId="0" borderId="0" xfId="0" applyFont="1"/>
    <xf numFmtId="0" fontId="22" fillId="0" borderId="0" xfId="0" applyFont="1" applyAlignment="1">
      <alignment vertical="top"/>
    </xf>
    <xf numFmtId="0" fontId="3" fillId="0" borderId="0" xfId="0" applyFont="1" applyAlignment="1">
      <alignment horizontal="left" vertical="top"/>
    </xf>
    <xf numFmtId="0" fontId="3" fillId="0" borderId="0" xfId="0" applyFont="1" applyAlignment="1">
      <alignment vertical="top"/>
    </xf>
    <xf numFmtId="0" fontId="10" fillId="0" borderId="0" xfId="0" applyFont="1"/>
    <xf numFmtId="0" fontId="34" fillId="0" borderId="0" xfId="0" applyFont="1" applyAlignment="1">
      <alignment horizontal="left" vertical="top" wrapText="1" indent="3"/>
    </xf>
    <xf numFmtId="0" fontId="23" fillId="0" borderId="0" xfId="0" applyFont="1" applyAlignment="1">
      <alignment horizontal="left" vertical="top" wrapText="1" indent="3"/>
    </xf>
    <xf numFmtId="0" fontId="34" fillId="0" borderId="0" xfId="0" applyFont="1"/>
    <xf numFmtId="0" fontId="0" fillId="0" borderId="0" xfId="0" applyAlignment="1">
      <alignment horizontal="left" indent="2"/>
    </xf>
    <xf numFmtId="0" fontId="36" fillId="0" borderId="0" xfId="0" applyFont="1"/>
    <xf numFmtId="0" fontId="0" fillId="0" borderId="0" xfId="0" applyAlignment="1">
      <alignment horizontal="left" indent="4"/>
    </xf>
    <xf numFmtId="0" fontId="35"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38" fillId="0" borderId="0" xfId="0" applyFont="1" applyAlignment="1">
      <alignment vertical="top" wrapText="1"/>
    </xf>
    <xf numFmtId="0" fontId="29" fillId="0" borderId="0" xfId="0" applyFont="1" applyAlignment="1">
      <alignment vertical="top"/>
    </xf>
    <xf numFmtId="0" fontId="39" fillId="0" borderId="0" xfId="0" applyFont="1" applyAlignment="1">
      <alignment vertical="top"/>
    </xf>
    <xf numFmtId="0" fontId="39" fillId="0" borderId="0" xfId="0" applyFont="1" applyAlignment="1">
      <alignment vertical="top" wrapText="1"/>
    </xf>
    <xf numFmtId="0" fontId="3" fillId="0" borderId="0" xfId="0" applyFont="1" applyAlignment="1">
      <alignment vertical="top" wrapText="1"/>
    </xf>
    <xf numFmtId="0" fontId="6" fillId="3" borderId="10" xfId="0" applyFont="1" applyFill="1" applyBorder="1" applyAlignment="1">
      <alignment wrapText="1"/>
    </xf>
    <xf numFmtId="0" fontId="41" fillId="0" borderId="0" xfId="0" applyFont="1" applyAlignment="1">
      <alignment vertical="top"/>
    </xf>
    <xf numFmtId="0" fontId="23" fillId="0" borderId="0" xfId="0" applyFont="1" applyAlignment="1">
      <alignment vertical="top" wrapText="1"/>
    </xf>
    <xf numFmtId="0" fontId="35" fillId="0" borderId="0" xfId="0" applyFont="1" applyAlignment="1">
      <alignment horizontal="left" vertical="top"/>
    </xf>
    <xf numFmtId="44" fontId="44" fillId="0" borderId="0" xfId="1" applyFont="1" applyFill="1" applyBorder="1" applyAlignment="1" applyProtection="1">
      <alignment horizontal="left" vertical="center" indent="1"/>
    </xf>
    <xf numFmtId="49" fontId="0" fillId="0" borderId="0" xfId="0" applyNumberFormat="1" applyAlignment="1">
      <alignment horizontal="left"/>
    </xf>
    <xf numFmtId="49" fontId="0" fillId="0" borderId="0" xfId="0" applyNumberFormat="1"/>
    <xf numFmtId="49" fontId="0" fillId="0" borderId="0" xfId="2" applyNumberFormat="1" applyFont="1" applyAlignment="1">
      <alignment horizontal="center"/>
    </xf>
    <xf numFmtId="0" fontId="0" fillId="0" borderId="0" xfId="0" applyAlignment="1">
      <alignment horizontal="left" vertical="top" wrapText="1"/>
    </xf>
    <xf numFmtId="166" fontId="23" fillId="0" borderId="0" xfId="0" applyNumberFormat="1" applyFont="1" applyAlignment="1">
      <alignment horizontal="left" vertical="top" wrapText="1"/>
    </xf>
    <xf numFmtId="44" fontId="42" fillId="0" borderId="0" xfId="1" applyFont="1" applyBorder="1" applyAlignment="1" applyProtection="1">
      <alignment horizontal="left" vertical="center" indent="1"/>
    </xf>
    <xf numFmtId="44" fontId="42" fillId="0" borderId="0" xfId="1" applyFont="1" applyFill="1" applyBorder="1" applyAlignment="1" applyProtection="1">
      <alignment horizontal="left" vertical="center" indent="1"/>
    </xf>
    <xf numFmtId="7" fontId="42" fillId="0" borderId="0" xfId="1" applyNumberFormat="1" applyFont="1" applyFill="1" applyBorder="1" applyAlignment="1" applyProtection="1">
      <alignment horizontal="left" vertical="center" indent="1"/>
    </xf>
    <xf numFmtId="44" fontId="42" fillId="0" borderId="0" xfId="1" applyFont="1" applyBorder="1" applyAlignment="1" applyProtection="1">
      <alignment horizontal="left" vertical="center" indent="2"/>
    </xf>
    <xf numFmtId="49" fontId="0" fillId="0" borderId="0" xfId="0" applyNumberFormat="1" applyAlignment="1">
      <alignment horizontal="center"/>
    </xf>
    <xf numFmtId="0" fontId="1" fillId="0" borderId="0" xfId="0" applyFont="1" applyAlignment="1">
      <alignment vertical="center"/>
    </xf>
    <xf numFmtId="0" fontId="54" fillId="0" borderId="0" xfId="0" applyFont="1"/>
    <xf numFmtId="44" fontId="54" fillId="0" borderId="0" xfId="1" applyFont="1"/>
    <xf numFmtId="49" fontId="5" fillId="0" borderId="0" xfId="0" applyNumberFormat="1" applyFont="1" applyAlignment="1">
      <alignment horizontal="center" vertical="center"/>
    </xf>
    <xf numFmtId="49" fontId="5" fillId="0" borderId="0" xfId="0" applyNumberFormat="1" applyFont="1" applyAlignment="1">
      <alignment horizontal="center" vertical="center" wrapText="1"/>
    </xf>
    <xf numFmtId="0" fontId="58" fillId="0" borderId="1" xfId="0" applyFont="1" applyBorder="1" applyAlignment="1">
      <alignment horizontal="left"/>
    </xf>
    <xf numFmtId="0" fontId="58" fillId="0" borderId="0" xfId="0" applyFont="1" applyAlignment="1">
      <alignment horizontal="left" indent="1"/>
    </xf>
    <xf numFmtId="168" fontId="58" fillId="0" borderId="1" xfId="0" applyNumberFormat="1" applyFont="1" applyBorder="1" applyAlignment="1">
      <alignment horizontal="left" indent="1"/>
    </xf>
    <xf numFmtId="0" fontId="58" fillId="0" borderId="1" xfId="0" applyFont="1" applyBorder="1" applyAlignment="1">
      <alignment horizontal="left" indent="1"/>
    </xf>
    <xf numFmtId="0" fontId="58" fillId="0" borderId="1" xfId="0" applyFont="1" applyBorder="1" applyAlignment="1">
      <alignment horizontal="left" wrapText="1" indent="1"/>
    </xf>
    <xf numFmtId="0" fontId="58" fillId="0" borderId="0" xfId="0" applyFont="1" applyAlignment="1">
      <alignment horizontal="left"/>
    </xf>
    <xf numFmtId="0" fontId="58" fillId="0" borderId="2" xfId="0" applyFont="1" applyBorder="1" applyAlignment="1">
      <alignment horizontal="left"/>
    </xf>
    <xf numFmtId="0" fontId="57" fillId="7" borderId="4" xfId="0" applyFont="1" applyFill="1" applyBorder="1" applyAlignment="1">
      <alignment horizontal="left" vertical="center" wrapText="1" indent="1"/>
    </xf>
    <xf numFmtId="168" fontId="57" fillId="7" borderId="4" xfId="0" applyNumberFormat="1" applyFont="1" applyFill="1" applyBorder="1" applyAlignment="1">
      <alignment horizontal="left" vertical="center" wrapText="1" indent="1"/>
    </xf>
    <xf numFmtId="0" fontId="58" fillId="0" borderId="0" xfId="0" applyFont="1" applyAlignment="1">
      <alignment horizontal="left" vertical="center" wrapText="1" indent="1"/>
    </xf>
    <xf numFmtId="0" fontId="23" fillId="0" borderId="12" xfId="0" applyFont="1" applyBorder="1"/>
    <xf numFmtId="0" fontId="0" fillId="0" borderId="12" xfId="0" applyBorder="1"/>
    <xf numFmtId="0" fontId="23" fillId="0" borderId="12" xfId="0" applyFont="1" applyBorder="1" applyAlignment="1">
      <alignment horizontal="left"/>
    </xf>
    <xf numFmtId="0" fontId="0" fillId="0" borderId="12" xfId="0" applyBorder="1" applyAlignment="1">
      <alignment horizontal="left"/>
    </xf>
    <xf numFmtId="0" fontId="0" fillId="0" borderId="12" xfId="0" applyBorder="1" applyAlignment="1">
      <alignment vertical="top" wrapText="1"/>
    </xf>
    <xf numFmtId="0" fontId="23" fillId="0" borderId="12" xfId="0" applyFont="1" applyBorder="1" applyAlignment="1">
      <alignment vertical="top" wrapText="1"/>
    </xf>
    <xf numFmtId="0" fontId="0" fillId="0" borderId="0" xfId="0" applyAlignment="1">
      <alignment wrapText="1"/>
    </xf>
    <xf numFmtId="0" fontId="0" fillId="3" borderId="6" xfId="0" applyFill="1" applyBorder="1"/>
    <xf numFmtId="0" fontId="3" fillId="3" borderId="7" xfId="0" applyFont="1" applyFill="1" applyBorder="1" applyAlignment="1">
      <alignment vertical="top"/>
    </xf>
    <xf numFmtId="0" fontId="0" fillId="3" borderId="7" xfId="0" applyFill="1" applyBorder="1" applyAlignment="1">
      <alignment vertical="top"/>
    </xf>
    <xf numFmtId="0" fontId="0" fillId="3" borderId="8" xfId="0" applyFill="1" applyBorder="1" applyAlignment="1">
      <alignment vertical="top"/>
    </xf>
    <xf numFmtId="0" fontId="27" fillId="3" borderId="0" xfId="0" applyFont="1" applyFill="1" applyAlignment="1">
      <alignment horizontal="left" vertical="center"/>
    </xf>
    <xf numFmtId="0" fontId="0" fillId="3" borderId="0" xfId="0" applyFill="1"/>
    <xf numFmtId="0" fontId="25" fillId="3" borderId="0" xfId="0" applyFont="1" applyFill="1" applyAlignment="1">
      <alignment horizontal="left" vertical="center"/>
    </xf>
    <xf numFmtId="0" fontId="51" fillId="3" borderId="0" xfId="0" applyFont="1" applyFill="1" applyAlignment="1">
      <alignment horizontal="left" vertical="center"/>
    </xf>
    <xf numFmtId="0" fontId="25" fillId="3" borderId="0" xfId="0" applyFont="1" applyFill="1"/>
    <xf numFmtId="0" fontId="24" fillId="0" borderId="0" xfId="0" applyFont="1"/>
    <xf numFmtId="0" fontId="0" fillId="3" borderId="13" xfId="0" applyFill="1" applyBorder="1"/>
    <xf numFmtId="0" fontId="0" fillId="3" borderId="14" xfId="0" applyFill="1" applyBorder="1"/>
    <xf numFmtId="0" fontId="0" fillId="3" borderId="15" xfId="0" applyFill="1" applyBorder="1"/>
    <xf numFmtId="0" fontId="0" fillId="3" borderId="16" xfId="0" applyFill="1" applyBorder="1"/>
    <xf numFmtId="0" fontId="0" fillId="3" borderId="17" xfId="0" applyFill="1" applyBorder="1" applyAlignment="1">
      <alignment vertical="top"/>
    </xf>
    <xf numFmtId="0" fontId="60" fillId="9" borderId="23" xfId="0" applyFont="1" applyFill="1" applyBorder="1" applyAlignment="1">
      <alignment horizontal="center" vertical="center" wrapText="1"/>
    </xf>
    <xf numFmtId="0" fontId="59" fillId="9" borderId="24" xfId="0" applyFont="1" applyFill="1" applyBorder="1" applyAlignment="1">
      <alignment horizontal="left" vertical="center" wrapText="1" indent="5"/>
    </xf>
    <xf numFmtId="0" fontId="11" fillId="9" borderId="24" xfId="0" applyFont="1" applyFill="1" applyBorder="1" applyAlignment="1">
      <alignment horizontal="left" vertical="center" wrapText="1" indent="5"/>
    </xf>
    <xf numFmtId="0" fontId="11" fillId="9" borderId="26" xfId="0" applyFont="1" applyFill="1" applyBorder="1" applyAlignment="1">
      <alignment horizontal="left" vertical="center" wrapText="1" indent="5"/>
    </xf>
    <xf numFmtId="0" fontId="61" fillId="8" borderId="30" xfId="0" applyFont="1" applyFill="1" applyBorder="1" applyAlignment="1">
      <alignment horizontal="left" vertical="center" wrapText="1" indent="1"/>
    </xf>
    <xf numFmtId="0" fontId="61" fillId="8" borderId="31" xfId="0" applyFont="1" applyFill="1" applyBorder="1" applyAlignment="1">
      <alignment horizontal="left" vertical="center" wrapText="1" indent="1"/>
    </xf>
    <xf numFmtId="0" fontId="63" fillId="0" borderId="0" xfId="0" applyFont="1" applyAlignment="1">
      <alignment horizontal="left" vertical="top"/>
    </xf>
    <xf numFmtId="0" fontId="63" fillId="0" borderId="0" xfId="0" applyFont="1" applyAlignment="1">
      <alignment horizontal="left" vertical="top" wrapText="1"/>
    </xf>
    <xf numFmtId="0" fontId="63" fillId="0" borderId="0" xfId="0" applyFont="1" applyAlignment="1">
      <alignment vertical="top"/>
    </xf>
    <xf numFmtId="0" fontId="64" fillId="0" borderId="0" xfId="0" applyFont="1" applyAlignment="1">
      <alignment vertical="top"/>
    </xf>
    <xf numFmtId="0" fontId="64" fillId="0" borderId="0" xfId="0" applyFont="1" applyAlignment="1">
      <alignment horizontal="left" vertical="top"/>
    </xf>
    <xf numFmtId="0" fontId="42" fillId="0" borderId="0" xfId="0" applyFont="1" applyAlignment="1">
      <alignment horizontal="left" vertical="center" indent="1"/>
    </xf>
    <xf numFmtId="0" fontId="44" fillId="0" borderId="0" xfId="0" applyFont="1"/>
    <xf numFmtId="0" fontId="42" fillId="0" borderId="0" xfId="0" applyFont="1" applyAlignment="1">
      <alignment horizontal="left" vertical="center" indent="1" shrinkToFit="1"/>
    </xf>
    <xf numFmtId="0" fontId="43" fillId="0" borderId="0" xfId="0" applyFont="1" applyAlignment="1">
      <alignment horizontal="left" vertical="center" wrapText="1" indent="1"/>
    </xf>
    <xf numFmtId="0" fontId="44" fillId="0" borderId="0" xfId="0" applyFont="1" applyAlignment="1">
      <alignment horizontal="left" indent="1"/>
    </xf>
    <xf numFmtId="1" fontId="42" fillId="0" borderId="0" xfId="0" applyNumberFormat="1" applyFont="1" applyAlignment="1">
      <alignment horizontal="left" vertical="center" indent="1" shrinkToFit="1"/>
    </xf>
    <xf numFmtId="165" fontId="44" fillId="0" borderId="0" xfId="0" applyNumberFormat="1" applyFont="1" applyAlignment="1">
      <alignment horizontal="left" vertical="center" indent="1"/>
    </xf>
    <xf numFmtId="0" fontId="42" fillId="0" borderId="0" xfId="0" applyFont="1" applyAlignment="1">
      <alignment horizontal="right" vertical="center" indent="1"/>
    </xf>
    <xf numFmtId="0" fontId="56" fillId="0" borderId="0" xfId="0" applyFont="1" applyAlignment="1">
      <alignment horizontal="left" indent="1"/>
    </xf>
    <xf numFmtId="0" fontId="55" fillId="0" borderId="0" xfId="0" applyFont="1" applyAlignment="1">
      <alignment horizontal="left" vertical="top" indent="1"/>
    </xf>
    <xf numFmtId="0" fontId="44" fillId="0" borderId="0" xfId="0" applyFont="1" applyAlignment="1">
      <alignment horizontal="left" vertical="top" indent="1"/>
    </xf>
    <xf numFmtId="0" fontId="43" fillId="0" borderId="0" xfId="0" applyFont="1" applyAlignment="1">
      <alignment vertical="center"/>
    </xf>
    <xf numFmtId="0" fontId="42" fillId="0" borderId="0" xfId="0" applyFont="1" applyAlignment="1">
      <alignment vertical="center"/>
    </xf>
    <xf numFmtId="0" fontId="45" fillId="0" borderId="0" xfId="0" applyFont="1" applyAlignment="1">
      <alignment horizontal="left" indent="1"/>
    </xf>
    <xf numFmtId="0" fontId="42" fillId="0" borderId="0" xfId="0" applyFont="1" applyAlignment="1">
      <alignment horizontal="left" indent="1"/>
    </xf>
    <xf numFmtId="1" fontId="42" fillId="0" borderId="0" xfId="0" applyNumberFormat="1" applyFont="1"/>
    <xf numFmtId="0" fontId="45" fillId="0" borderId="0" xfId="0" applyFont="1" applyAlignment="1">
      <alignment horizontal="left" vertical="center" indent="1"/>
    </xf>
    <xf numFmtId="0" fontId="45" fillId="0" borderId="0" xfId="0" applyFont="1" applyAlignment="1">
      <alignment vertical="center"/>
    </xf>
    <xf numFmtId="0" fontId="42" fillId="0" borderId="0" xfId="0" applyFont="1" applyAlignment="1">
      <alignment vertical="center" shrinkToFit="1"/>
    </xf>
    <xf numFmtId="0" fontId="45" fillId="0" borderId="0" xfId="0" applyFont="1" applyAlignment="1">
      <alignment horizontal="left" vertical="center" indent="3"/>
    </xf>
    <xf numFmtId="0" fontId="42" fillId="0" borderId="0" xfId="0" applyFont="1" applyAlignment="1">
      <alignment horizontal="left" vertical="center" indent="3"/>
    </xf>
    <xf numFmtId="0" fontId="42" fillId="0" borderId="0" xfId="0" applyFont="1" applyAlignment="1">
      <alignment horizontal="left" vertical="center" indent="2"/>
    </xf>
    <xf numFmtId="0" fontId="42" fillId="0" borderId="0" xfId="0" applyFont="1" applyAlignment="1">
      <alignment horizontal="left" vertical="center" indent="2" shrinkToFit="1"/>
    </xf>
    <xf numFmtId="0" fontId="45" fillId="0" borderId="0" xfId="0" applyFont="1" applyAlignment="1">
      <alignment horizontal="left" indent="3"/>
    </xf>
    <xf numFmtId="0" fontId="42" fillId="0" borderId="0" xfId="0" applyFont="1" applyAlignment="1">
      <alignment horizontal="left" indent="3"/>
    </xf>
    <xf numFmtId="0" fontId="42" fillId="0" borderId="0" xfId="0" applyFont="1" applyAlignment="1">
      <alignment horizontal="left" indent="2"/>
    </xf>
    <xf numFmtId="0" fontId="45" fillId="0" borderId="0" xfId="0" applyFont="1" applyAlignment="1">
      <alignment horizontal="left" vertical="center" indent="2"/>
    </xf>
    <xf numFmtId="0" fontId="46" fillId="0" borderId="0" xfId="0" applyFont="1" applyAlignment="1">
      <alignment horizontal="left" vertical="center" indent="1" shrinkToFit="1"/>
    </xf>
    <xf numFmtId="9" fontId="46" fillId="0" borderId="0" xfId="0" applyNumberFormat="1" applyFont="1" applyAlignment="1">
      <alignment horizontal="left" vertical="center" indent="2" shrinkToFit="1"/>
    </xf>
    <xf numFmtId="164" fontId="42" fillId="0" borderId="0" xfId="0" applyNumberFormat="1" applyFont="1" applyAlignment="1">
      <alignment horizontal="left" vertical="center" indent="1"/>
    </xf>
    <xf numFmtId="1" fontId="42" fillId="0" borderId="0" xfId="0" applyNumberFormat="1" applyFont="1" applyAlignment="1">
      <alignment horizontal="left" vertical="center" indent="1"/>
    </xf>
    <xf numFmtId="0" fontId="44" fillId="0" borderId="0" xfId="0" applyFont="1" applyAlignment="1">
      <alignment horizontal="left" vertical="center" indent="1"/>
    </xf>
    <xf numFmtId="14" fontId="42" fillId="0" borderId="0" xfId="0" applyNumberFormat="1" applyFont="1" applyAlignment="1">
      <alignment horizontal="left" vertical="center" indent="1"/>
    </xf>
    <xf numFmtId="167" fontId="42" fillId="0" borderId="0" xfId="0" applyNumberFormat="1" applyFont="1" applyAlignment="1">
      <alignment horizontal="left" vertical="center" indent="1"/>
    </xf>
    <xf numFmtId="9" fontId="46" fillId="0" borderId="0" xfId="0" applyNumberFormat="1" applyFont="1" applyAlignment="1">
      <alignment horizontal="left" vertical="center" indent="1"/>
    </xf>
    <xf numFmtId="167" fontId="44" fillId="0" borderId="0" xfId="0" applyNumberFormat="1" applyFont="1" applyAlignment="1">
      <alignment horizontal="left" vertical="center" indent="1"/>
    </xf>
    <xf numFmtId="10" fontId="42" fillId="0" borderId="0" xfId="0" applyNumberFormat="1" applyFont="1" applyAlignment="1">
      <alignment horizontal="left" vertical="center" indent="1"/>
    </xf>
    <xf numFmtId="166" fontId="44" fillId="0" borderId="0" xfId="0" applyNumberFormat="1" applyFont="1" applyAlignment="1">
      <alignment horizontal="left" vertical="center" indent="1"/>
    </xf>
    <xf numFmtId="166" fontId="44" fillId="0" borderId="0" xfId="0" applyNumberFormat="1" applyFont="1" applyAlignment="1">
      <alignment horizontal="left" vertical="center" indent="1" shrinkToFit="1"/>
    </xf>
    <xf numFmtId="0" fontId="44" fillId="0" borderId="0" xfId="0" applyFont="1" applyAlignment="1">
      <alignment horizontal="left" vertical="center" wrapText="1" indent="1"/>
    </xf>
    <xf numFmtId="166" fontId="45" fillId="0" borderId="0" xfId="0" applyNumberFormat="1" applyFont="1" applyAlignment="1">
      <alignment horizontal="left" vertical="center" indent="1"/>
    </xf>
    <xf numFmtId="0" fontId="42" fillId="0" borderId="0" xfId="0" applyFont="1" applyAlignment="1">
      <alignment horizontal="left" vertical="center" indent="3" shrinkToFit="1"/>
    </xf>
    <xf numFmtId="166" fontId="42" fillId="3" borderId="35" xfId="0" applyNumberFormat="1" applyFont="1" applyFill="1" applyBorder="1" applyAlignment="1">
      <alignment horizontal="center" vertical="center"/>
    </xf>
    <xf numFmtId="1" fontId="42" fillId="9" borderId="35" xfId="0" applyNumberFormat="1" applyFont="1" applyFill="1" applyBorder="1" applyAlignment="1" applyProtection="1">
      <alignment horizontal="left" vertical="center" indent="2" shrinkToFit="1"/>
      <protection locked="0"/>
    </xf>
    <xf numFmtId="14" fontId="42" fillId="9" borderId="35" xfId="0" applyNumberFormat="1" applyFont="1" applyFill="1" applyBorder="1" applyAlignment="1" applyProtection="1">
      <alignment horizontal="left" vertical="center" indent="2" shrinkToFit="1"/>
      <protection locked="0"/>
    </xf>
    <xf numFmtId="167" fontId="42" fillId="3" borderId="35" xfId="0" applyNumberFormat="1" applyFont="1" applyFill="1" applyBorder="1" applyAlignment="1">
      <alignment horizontal="center" vertical="center"/>
    </xf>
    <xf numFmtId="0" fontId="43" fillId="8" borderId="34" xfId="0" applyFont="1" applyFill="1" applyBorder="1" applyAlignment="1">
      <alignment horizontal="left" vertical="center" indent="1"/>
    </xf>
    <xf numFmtId="0" fontId="43" fillId="8" borderId="35" xfId="0" applyFont="1" applyFill="1" applyBorder="1" applyAlignment="1">
      <alignment horizontal="left" vertical="center" indent="1"/>
    </xf>
    <xf numFmtId="49" fontId="42" fillId="9" borderId="38" xfId="0" applyNumberFormat="1" applyFont="1" applyFill="1" applyBorder="1" applyAlignment="1" applyProtection="1">
      <alignment horizontal="left" vertical="center" indent="2" shrinkToFit="1"/>
      <protection locked="0"/>
    </xf>
    <xf numFmtId="171" fontId="42" fillId="9" borderId="35" xfId="0" applyNumberFormat="1" applyFont="1" applyFill="1" applyBorder="1" applyAlignment="1" applyProtection="1">
      <alignment horizontal="left" vertical="center" indent="1" shrinkToFit="1"/>
      <protection locked="0"/>
    </xf>
    <xf numFmtId="49" fontId="42" fillId="9" borderId="35" xfId="0" applyNumberFormat="1" applyFont="1" applyFill="1" applyBorder="1" applyAlignment="1" applyProtection="1">
      <alignment horizontal="left" vertical="center" indent="2" shrinkToFit="1"/>
      <protection locked="0"/>
    </xf>
    <xf numFmtId="1" fontId="42" fillId="9" borderId="35" xfId="0" applyNumberFormat="1" applyFont="1" applyFill="1" applyBorder="1" applyAlignment="1" applyProtection="1">
      <alignment horizontal="center" vertical="center" shrinkToFit="1"/>
      <protection locked="0"/>
    </xf>
    <xf numFmtId="166" fontId="42" fillId="9" borderId="35" xfId="0" applyNumberFormat="1" applyFont="1" applyFill="1" applyBorder="1" applyAlignment="1" applyProtection="1">
      <alignment horizontal="center" vertical="center" shrinkToFit="1"/>
      <protection locked="0"/>
    </xf>
    <xf numFmtId="166" fontId="42" fillId="3" borderId="39" xfId="0" applyNumberFormat="1" applyFont="1" applyFill="1" applyBorder="1" applyAlignment="1">
      <alignment horizontal="center" vertical="center"/>
    </xf>
    <xf numFmtId="49" fontId="42" fillId="9" borderId="40" xfId="0" applyNumberFormat="1" applyFont="1" applyFill="1" applyBorder="1" applyAlignment="1" applyProtection="1">
      <alignment horizontal="left" vertical="center" indent="2" shrinkToFit="1"/>
      <protection locked="0"/>
    </xf>
    <xf numFmtId="171" fontId="42" fillId="9" borderId="41" xfId="0" applyNumberFormat="1" applyFont="1" applyFill="1" applyBorder="1" applyAlignment="1" applyProtection="1">
      <alignment horizontal="left" vertical="center" indent="1" shrinkToFit="1"/>
      <protection locked="0"/>
    </xf>
    <xf numFmtId="49" fontId="42" fillId="9" borderId="41" xfId="0" applyNumberFormat="1" applyFont="1" applyFill="1" applyBorder="1" applyAlignment="1" applyProtection="1">
      <alignment horizontal="left" vertical="center" indent="2" shrinkToFit="1"/>
      <protection locked="0"/>
    </xf>
    <xf numFmtId="1" fontId="42" fillId="9" borderId="41" xfId="0" applyNumberFormat="1" applyFont="1" applyFill="1" applyBorder="1" applyAlignment="1" applyProtection="1">
      <alignment horizontal="center" vertical="center" shrinkToFit="1"/>
      <protection locked="0"/>
    </xf>
    <xf numFmtId="166" fontId="42" fillId="9" borderId="41" xfId="0" applyNumberFormat="1" applyFont="1" applyFill="1" applyBorder="1" applyAlignment="1" applyProtection="1">
      <alignment horizontal="center" vertical="center" shrinkToFit="1"/>
      <protection locked="0"/>
    </xf>
    <xf numFmtId="166" fontId="42" fillId="3" borderId="41" xfId="0" applyNumberFormat="1" applyFont="1" applyFill="1" applyBorder="1" applyAlignment="1">
      <alignment horizontal="center" vertical="center"/>
    </xf>
    <xf numFmtId="1" fontId="42" fillId="9" borderId="41" xfId="0" applyNumberFormat="1" applyFont="1" applyFill="1" applyBorder="1" applyAlignment="1" applyProtection="1">
      <alignment horizontal="left" vertical="center" indent="2" shrinkToFit="1"/>
      <protection locked="0"/>
    </xf>
    <xf numFmtId="14" fontId="42" fillId="9" borderId="41" xfId="0" applyNumberFormat="1" applyFont="1" applyFill="1" applyBorder="1" applyAlignment="1" applyProtection="1">
      <alignment horizontal="left" vertical="center" indent="2" shrinkToFit="1"/>
      <protection locked="0"/>
    </xf>
    <xf numFmtId="167" fontId="42" fillId="3" borderId="41" xfId="0" applyNumberFormat="1" applyFont="1" applyFill="1" applyBorder="1" applyAlignment="1">
      <alignment horizontal="center" vertical="center"/>
    </xf>
    <xf numFmtId="166" fontId="42" fillId="3" borderId="42" xfId="0" applyNumberFormat="1" applyFont="1" applyFill="1" applyBorder="1" applyAlignment="1">
      <alignment horizontal="center" vertical="center"/>
    </xf>
    <xf numFmtId="172" fontId="42" fillId="9" borderId="41" xfId="0" applyNumberFormat="1" applyFont="1" applyFill="1" applyBorder="1" applyAlignment="1" applyProtection="1">
      <alignment horizontal="left" vertical="center" indent="1"/>
      <protection locked="0"/>
    </xf>
    <xf numFmtId="166" fontId="42" fillId="9" borderId="37" xfId="0" applyNumberFormat="1" applyFont="1" applyFill="1" applyBorder="1" applyAlignment="1" applyProtection="1">
      <alignment horizontal="left" vertical="center" indent="1" shrinkToFit="1"/>
      <protection locked="0"/>
    </xf>
    <xf numFmtId="166" fontId="42" fillId="9" borderId="39" xfId="0" applyNumberFormat="1" applyFont="1" applyFill="1" applyBorder="1" applyAlignment="1" applyProtection="1">
      <alignment horizontal="left" vertical="center" indent="1" shrinkToFit="1"/>
      <protection locked="0"/>
    </xf>
    <xf numFmtId="0" fontId="43" fillId="10" borderId="38" xfId="0" applyFont="1" applyFill="1" applyBorder="1" applyAlignment="1">
      <alignment horizontal="left" vertical="center" indent="1"/>
    </xf>
    <xf numFmtId="0" fontId="43" fillId="8" borderId="38" xfId="0" applyFont="1" applyFill="1" applyBorder="1" applyAlignment="1">
      <alignment horizontal="left" vertical="center" indent="1"/>
    </xf>
    <xf numFmtId="0" fontId="43" fillId="8" borderId="35" xfId="0" applyFont="1" applyFill="1" applyBorder="1" applyAlignment="1">
      <alignment horizontal="left" vertical="center"/>
    </xf>
    <xf numFmtId="169" fontId="52" fillId="0" borderId="61" xfId="0" applyNumberFormat="1" applyFont="1" applyBorder="1" applyAlignment="1">
      <alignment vertical="center"/>
    </xf>
    <xf numFmtId="166" fontId="52" fillId="0" borderId="61" xfId="0" applyNumberFormat="1" applyFont="1" applyBorder="1" applyAlignment="1">
      <alignment vertical="center"/>
    </xf>
    <xf numFmtId="49" fontId="42" fillId="9" borderId="41" xfId="0" applyNumberFormat="1" applyFont="1" applyFill="1" applyBorder="1" applyAlignment="1" applyProtection="1">
      <alignment horizontal="left" vertical="center" indent="1"/>
      <protection locked="0"/>
    </xf>
    <xf numFmtId="49" fontId="42" fillId="9" borderId="40" xfId="0" applyNumberFormat="1" applyFont="1" applyFill="1" applyBorder="1" applyAlignment="1" applyProtection="1">
      <alignment horizontal="left" vertical="center" indent="1"/>
      <protection locked="0"/>
    </xf>
    <xf numFmtId="0" fontId="43" fillId="8" borderId="34" xfId="0" applyFont="1" applyFill="1" applyBorder="1" applyAlignment="1">
      <alignment horizontal="left" vertical="center" indent="1"/>
    </xf>
    <xf numFmtId="0" fontId="43" fillId="8" borderId="35" xfId="0" applyFont="1" applyFill="1" applyBorder="1" applyAlignment="1">
      <alignment horizontal="left" vertical="center" indent="1"/>
    </xf>
    <xf numFmtId="0" fontId="43" fillId="8" borderId="34" xfId="0" applyFont="1" applyFill="1" applyBorder="1" applyAlignment="1">
      <alignment horizontal="center" vertical="center"/>
    </xf>
    <xf numFmtId="0" fontId="43" fillId="8" borderId="35" xfId="0" applyFont="1" applyFill="1" applyBorder="1" applyAlignment="1">
      <alignment horizontal="center" vertical="center"/>
    </xf>
    <xf numFmtId="1" fontId="42" fillId="9" borderId="44" xfId="0" applyNumberFormat="1" applyFont="1" applyFill="1" applyBorder="1" applyAlignment="1" applyProtection="1">
      <alignment horizontal="left" vertical="center" indent="1"/>
      <protection locked="0"/>
    </xf>
    <xf numFmtId="1" fontId="42" fillId="9" borderId="45" xfId="0" applyNumberFormat="1" applyFont="1" applyFill="1" applyBorder="1" applyAlignment="1" applyProtection="1">
      <alignment horizontal="left" vertical="center" indent="1"/>
      <protection locked="0"/>
    </xf>
    <xf numFmtId="1" fontId="42" fillId="9" borderId="47" xfId="0" applyNumberFormat="1" applyFont="1" applyFill="1" applyBorder="1" applyAlignment="1" applyProtection="1">
      <alignment horizontal="left" vertical="center" indent="1"/>
      <protection locked="0"/>
    </xf>
    <xf numFmtId="1" fontId="42" fillId="9" borderId="48" xfId="0" applyNumberFormat="1" applyFont="1" applyFill="1" applyBorder="1" applyAlignment="1" applyProtection="1">
      <alignment horizontal="left" vertical="center" indent="1"/>
      <protection locked="0"/>
    </xf>
    <xf numFmtId="0" fontId="42" fillId="0" borderId="0" xfId="0" applyFont="1" applyAlignment="1">
      <alignment horizontal="left" vertical="center" indent="1"/>
    </xf>
    <xf numFmtId="44" fontId="43" fillId="8" borderId="36" xfId="1" applyFont="1" applyFill="1" applyBorder="1" applyAlignment="1" applyProtection="1">
      <alignment horizontal="left" vertical="center" indent="1"/>
    </xf>
    <xf numFmtId="44" fontId="43" fillId="8" borderId="34" xfId="1" applyFont="1" applyFill="1" applyBorder="1" applyAlignment="1" applyProtection="1">
      <alignment horizontal="left" vertical="center" indent="1"/>
    </xf>
    <xf numFmtId="44" fontId="43" fillId="8" borderId="38" xfId="1" applyFont="1" applyFill="1" applyBorder="1" applyAlignment="1" applyProtection="1">
      <alignment horizontal="left" vertical="center" indent="1"/>
    </xf>
    <xf numFmtId="44" fontId="43" fillId="8" borderId="35" xfId="1" applyFont="1" applyFill="1" applyBorder="1" applyAlignment="1" applyProtection="1">
      <alignment horizontal="left" vertical="center" indent="1"/>
    </xf>
    <xf numFmtId="0" fontId="42" fillId="9" borderId="53" xfId="0" applyFont="1" applyFill="1" applyBorder="1" applyAlignment="1" applyProtection="1">
      <alignment horizontal="left" vertical="center" indent="1"/>
      <protection locked="0"/>
    </xf>
    <xf numFmtId="0" fontId="42" fillId="9" borderId="54" xfId="0" applyFont="1" applyFill="1" applyBorder="1" applyAlignment="1" applyProtection="1">
      <alignment horizontal="left" vertical="center" indent="1"/>
      <protection locked="0"/>
    </xf>
    <xf numFmtId="0" fontId="43" fillId="8" borderId="49" xfId="0" applyFont="1" applyFill="1" applyBorder="1" applyAlignment="1">
      <alignment horizontal="left" vertical="center" indent="1"/>
    </xf>
    <xf numFmtId="0" fontId="43" fillId="8" borderId="50" xfId="0" applyFont="1" applyFill="1" applyBorder="1" applyAlignment="1">
      <alignment horizontal="left" vertical="center" indent="1"/>
    </xf>
    <xf numFmtId="1" fontId="42" fillId="9" borderId="34" xfId="0" applyNumberFormat="1" applyFont="1" applyFill="1" applyBorder="1" applyAlignment="1" applyProtection="1">
      <alignment horizontal="left" vertical="center" indent="2"/>
      <protection locked="0"/>
    </xf>
    <xf numFmtId="1" fontId="42" fillId="9" borderId="37" xfId="0" applyNumberFormat="1" applyFont="1" applyFill="1" applyBorder="1" applyAlignment="1" applyProtection="1">
      <alignment horizontal="left" vertical="center" indent="2"/>
      <protection locked="0"/>
    </xf>
    <xf numFmtId="1" fontId="42" fillId="9" borderId="35" xfId="0" applyNumberFormat="1" applyFont="1" applyFill="1" applyBorder="1" applyAlignment="1" applyProtection="1">
      <alignment horizontal="left" vertical="center" indent="2"/>
      <protection locked="0"/>
    </xf>
    <xf numFmtId="1" fontId="42" fillId="9" borderId="39" xfId="0" applyNumberFormat="1" applyFont="1" applyFill="1" applyBorder="1" applyAlignment="1" applyProtection="1">
      <alignment horizontal="left" vertical="center" indent="2"/>
      <protection locked="0"/>
    </xf>
    <xf numFmtId="0" fontId="42" fillId="9" borderId="44" xfId="0" applyFont="1" applyFill="1" applyBorder="1" applyAlignment="1" applyProtection="1">
      <alignment horizontal="left" vertical="center" indent="1"/>
      <protection locked="0"/>
    </xf>
    <xf numFmtId="0" fontId="42" fillId="9" borderId="47" xfId="0" applyFont="1" applyFill="1" applyBorder="1" applyAlignment="1" applyProtection="1">
      <alignment horizontal="left" vertical="center" indent="1"/>
      <protection locked="0"/>
    </xf>
    <xf numFmtId="0" fontId="43" fillId="8" borderId="43" xfId="0" applyFont="1" applyFill="1" applyBorder="1" applyAlignment="1">
      <alignment horizontal="left" vertical="center" indent="1"/>
    </xf>
    <xf numFmtId="0" fontId="43" fillId="8" borderId="44" xfId="0" applyFont="1" applyFill="1" applyBorder="1" applyAlignment="1">
      <alignment horizontal="left" vertical="center" indent="1"/>
    </xf>
    <xf numFmtId="0" fontId="43" fillId="8" borderId="46" xfId="0" applyFont="1" applyFill="1" applyBorder="1" applyAlignment="1">
      <alignment horizontal="left" vertical="center" indent="1"/>
    </xf>
    <xf numFmtId="0" fontId="43" fillId="8" borderId="47" xfId="0" applyFont="1" applyFill="1" applyBorder="1" applyAlignment="1">
      <alignment horizontal="left" vertical="center" indent="1"/>
    </xf>
    <xf numFmtId="0" fontId="44" fillId="0" borderId="0" xfId="0" applyFont="1" applyAlignment="1">
      <alignment horizontal="center" vertical="top"/>
    </xf>
    <xf numFmtId="0" fontId="42" fillId="0" borderId="0" xfId="0" applyFont="1" applyAlignment="1">
      <alignment horizontal="center"/>
    </xf>
    <xf numFmtId="49" fontId="42" fillId="9" borderId="38" xfId="0" applyNumberFormat="1" applyFont="1" applyFill="1" applyBorder="1" applyAlignment="1" applyProtection="1">
      <alignment horizontal="left" vertical="center" indent="1"/>
      <protection locked="0"/>
    </xf>
    <xf numFmtId="49" fontId="42" fillId="9" borderId="35" xfId="0" applyNumberFormat="1" applyFont="1" applyFill="1" applyBorder="1" applyAlignment="1" applyProtection="1">
      <alignment horizontal="left" vertical="center"/>
      <protection locked="0"/>
    </xf>
    <xf numFmtId="49" fontId="42" fillId="9" borderId="41" xfId="0" applyNumberFormat="1" applyFont="1" applyFill="1" applyBorder="1" applyAlignment="1" applyProtection="1">
      <alignment horizontal="left" vertical="center"/>
      <protection locked="0"/>
    </xf>
    <xf numFmtId="0" fontId="49" fillId="8" borderId="55" xfId="0" applyFont="1" applyFill="1" applyBorder="1" applyAlignment="1">
      <alignment horizontal="left" vertical="center" indent="1"/>
    </xf>
    <xf numFmtId="0" fontId="49" fillId="8" borderId="56" xfId="0" applyFont="1" applyFill="1" applyBorder="1" applyAlignment="1">
      <alignment horizontal="left" vertical="center" indent="1"/>
    </xf>
    <xf numFmtId="49" fontId="42" fillId="9" borderId="35" xfId="0" applyNumberFormat="1" applyFont="1" applyFill="1" applyBorder="1" applyAlignment="1" applyProtection="1">
      <alignment horizontal="left" vertical="center" indent="1"/>
      <protection locked="0"/>
    </xf>
    <xf numFmtId="44" fontId="42" fillId="9" borderId="38" xfId="1" applyFont="1" applyFill="1" applyBorder="1" applyAlignment="1" applyProtection="1">
      <alignment horizontal="right" vertical="center"/>
    </xf>
    <xf numFmtId="44" fontId="42" fillId="9" borderId="35" xfId="1" applyFont="1" applyFill="1" applyBorder="1" applyAlignment="1" applyProtection="1">
      <alignment horizontal="right" vertical="center"/>
    </xf>
    <xf numFmtId="44" fontId="52" fillId="8" borderId="38" xfId="1" applyFont="1" applyFill="1" applyBorder="1" applyAlignment="1" applyProtection="1">
      <alignment horizontal="right" vertical="center"/>
    </xf>
    <xf numFmtId="44" fontId="52" fillId="8" borderId="35" xfId="1" applyFont="1" applyFill="1" applyBorder="1" applyAlignment="1" applyProtection="1">
      <alignment horizontal="right" vertical="center"/>
    </xf>
    <xf numFmtId="44" fontId="52" fillId="8" borderId="40" xfId="1" applyFont="1" applyFill="1" applyBorder="1" applyAlignment="1" applyProtection="1">
      <alignment horizontal="right" vertical="center"/>
    </xf>
    <xf numFmtId="44" fontId="52" fillId="8" borderId="41" xfId="1" applyFont="1" applyFill="1" applyBorder="1" applyAlignment="1" applyProtection="1">
      <alignment horizontal="right" vertical="center"/>
    </xf>
    <xf numFmtId="166" fontId="52" fillId="8" borderId="39" xfId="0" applyNumberFormat="1" applyFont="1" applyFill="1" applyBorder="1" applyAlignment="1">
      <alignment horizontal="left" vertical="center" indent="1" shrinkToFit="1"/>
    </xf>
    <xf numFmtId="166" fontId="52" fillId="8" borderId="42" xfId="0" applyNumberFormat="1" applyFont="1" applyFill="1" applyBorder="1" applyAlignment="1">
      <alignment horizontal="left" vertical="center" indent="1" shrinkToFit="1"/>
    </xf>
    <xf numFmtId="170" fontId="42" fillId="9" borderId="35" xfId="0" applyNumberFormat="1" applyFont="1" applyFill="1" applyBorder="1" applyAlignment="1" applyProtection="1">
      <alignment horizontal="center" vertical="center"/>
      <protection locked="0"/>
    </xf>
    <xf numFmtId="170" fontId="42" fillId="9" borderId="41" xfId="0" applyNumberFormat="1" applyFont="1" applyFill="1" applyBorder="1" applyAlignment="1" applyProtection="1">
      <alignment horizontal="center" vertical="center"/>
      <protection locked="0"/>
    </xf>
    <xf numFmtId="172" fontId="42" fillId="9" borderId="35" xfId="0" applyNumberFormat="1" applyFont="1" applyFill="1" applyBorder="1" applyAlignment="1" applyProtection="1">
      <alignment horizontal="left" vertical="center" indent="1"/>
      <protection locked="0"/>
    </xf>
    <xf numFmtId="172" fontId="42" fillId="9" borderId="39" xfId="0" applyNumberFormat="1" applyFont="1" applyFill="1" applyBorder="1" applyAlignment="1" applyProtection="1">
      <alignment horizontal="left" vertical="center" indent="1"/>
      <protection locked="0"/>
    </xf>
    <xf numFmtId="172" fontId="42" fillId="9" borderId="41" xfId="0" applyNumberFormat="1" applyFont="1" applyFill="1" applyBorder="1" applyAlignment="1" applyProtection="1">
      <alignment horizontal="left" vertical="center" indent="1"/>
      <protection locked="0"/>
    </xf>
    <xf numFmtId="172" fontId="42" fillId="9" borderId="42" xfId="0" applyNumberFormat="1" applyFont="1" applyFill="1" applyBorder="1" applyAlignment="1" applyProtection="1">
      <alignment horizontal="left" vertical="center" indent="1"/>
      <protection locked="0"/>
    </xf>
    <xf numFmtId="0" fontId="43" fillId="8" borderId="36" xfId="0" applyFont="1" applyFill="1" applyBorder="1" applyAlignment="1">
      <alignment horizontal="center" vertical="center"/>
    </xf>
    <xf numFmtId="0" fontId="43" fillId="8" borderId="38" xfId="0" applyFont="1" applyFill="1" applyBorder="1" applyAlignment="1">
      <alignment horizontal="center" vertical="center"/>
    </xf>
    <xf numFmtId="0" fontId="52" fillId="8" borderId="36" xfId="0" applyFont="1" applyFill="1" applyBorder="1" applyAlignment="1">
      <alignment horizontal="right" vertical="center" indent="1"/>
    </xf>
    <xf numFmtId="0" fontId="52" fillId="8" borderId="34" xfId="0" applyFont="1" applyFill="1" applyBorder="1" applyAlignment="1">
      <alignment horizontal="right" vertical="center" indent="1"/>
    </xf>
    <xf numFmtId="0" fontId="52" fillId="8" borderId="38" xfId="0" applyFont="1" applyFill="1" applyBorder="1" applyAlignment="1">
      <alignment horizontal="right" vertical="center" indent="1"/>
    </xf>
    <xf numFmtId="0" fontId="52" fillId="8" borderId="35" xfId="0" applyFont="1" applyFill="1" applyBorder="1" applyAlignment="1">
      <alignment horizontal="right" vertical="center" indent="1"/>
    </xf>
    <xf numFmtId="0" fontId="52" fillId="8" borderId="40" xfId="0" applyFont="1" applyFill="1" applyBorder="1" applyAlignment="1">
      <alignment horizontal="right" vertical="center" indent="1"/>
    </xf>
    <xf numFmtId="0" fontId="52" fillId="8" borderId="41" xfId="0" applyFont="1" applyFill="1" applyBorder="1" applyAlignment="1">
      <alignment horizontal="right" vertical="center" indent="1"/>
    </xf>
    <xf numFmtId="0" fontId="42" fillId="9" borderId="41" xfId="0" applyFont="1" applyFill="1" applyBorder="1" applyAlignment="1" applyProtection="1">
      <alignment horizontal="left" vertical="center" indent="1"/>
      <protection locked="0"/>
    </xf>
    <xf numFmtId="0" fontId="43" fillId="8" borderId="44" xfId="0" applyFont="1" applyFill="1" applyBorder="1" applyAlignment="1">
      <alignment horizontal="left" vertical="center" wrapText="1" indent="1"/>
    </xf>
    <xf numFmtId="0" fontId="43" fillId="8" borderId="47" xfId="0" applyFont="1" applyFill="1" applyBorder="1" applyAlignment="1">
      <alignment horizontal="left" vertical="center" wrapText="1" indent="1"/>
    </xf>
    <xf numFmtId="44" fontId="43" fillId="8" borderId="34" xfId="1" applyFont="1" applyFill="1" applyBorder="1" applyAlignment="1" applyProtection="1">
      <alignment horizontal="left" vertical="center" wrapText="1" indent="1"/>
    </xf>
    <xf numFmtId="44" fontId="43" fillId="8" borderId="37" xfId="1" applyFont="1" applyFill="1" applyBorder="1" applyAlignment="1" applyProtection="1">
      <alignment horizontal="left" vertical="center" wrapText="1" indent="1"/>
    </xf>
    <xf numFmtId="44" fontId="43" fillId="8" borderId="35" xfId="1" applyFont="1" applyFill="1" applyBorder="1" applyAlignment="1" applyProtection="1">
      <alignment horizontal="left" vertical="center" wrapText="1" indent="1"/>
    </xf>
    <xf numFmtId="44" fontId="43" fillId="8" borderId="39" xfId="1" applyFont="1" applyFill="1" applyBorder="1" applyAlignment="1" applyProtection="1">
      <alignment horizontal="left" vertical="center" wrapText="1" indent="1"/>
    </xf>
    <xf numFmtId="1" fontId="42" fillId="9" borderId="41" xfId="0" applyNumberFormat="1" applyFont="1" applyFill="1" applyBorder="1" applyAlignment="1" applyProtection="1">
      <alignment horizontal="left" vertical="center" indent="1"/>
      <protection locked="0"/>
    </xf>
    <xf numFmtId="1" fontId="42" fillId="9" borderId="42" xfId="0" applyNumberFormat="1" applyFont="1" applyFill="1" applyBorder="1" applyAlignment="1" applyProtection="1">
      <alignment horizontal="left" vertical="center" indent="1"/>
      <protection locked="0"/>
    </xf>
    <xf numFmtId="0" fontId="43" fillId="8" borderId="38" xfId="0" applyFont="1" applyFill="1" applyBorder="1" applyAlignment="1">
      <alignment horizontal="left" vertical="center" indent="1"/>
    </xf>
    <xf numFmtId="0" fontId="43" fillId="8" borderId="40" xfId="0" applyFont="1" applyFill="1" applyBorder="1" applyAlignment="1">
      <alignment horizontal="left" vertical="center" indent="1"/>
    </xf>
    <xf numFmtId="0" fontId="43" fillId="8" borderId="41" xfId="0" applyFont="1" applyFill="1" applyBorder="1" applyAlignment="1">
      <alignment horizontal="left" vertical="center" indent="1"/>
    </xf>
    <xf numFmtId="1" fontId="0" fillId="9" borderId="35" xfId="0" applyNumberFormat="1" applyFill="1" applyBorder="1" applyAlignment="1" applyProtection="1">
      <alignment horizontal="left" vertical="center" indent="2"/>
      <protection locked="0"/>
    </xf>
    <xf numFmtId="1" fontId="0" fillId="9" borderId="39" xfId="0" applyNumberFormat="1" applyFill="1" applyBorder="1" applyAlignment="1" applyProtection="1">
      <alignment horizontal="left" vertical="center" indent="2"/>
      <protection locked="0"/>
    </xf>
    <xf numFmtId="1" fontId="0" fillId="9" borderId="41" xfId="0" applyNumberFormat="1" applyFill="1" applyBorder="1" applyAlignment="1" applyProtection="1">
      <alignment horizontal="left" vertical="center" indent="2"/>
      <protection locked="0"/>
    </xf>
    <xf numFmtId="1" fontId="0" fillId="9" borderId="42" xfId="0" applyNumberFormat="1" applyFill="1" applyBorder="1" applyAlignment="1" applyProtection="1">
      <alignment horizontal="left" vertical="center" indent="2"/>
      <protection locked="0"/>
    </xf>
    <xf numFmtId="0" fontId="43" fillId="10" borderId="34" xfId="0" applyFont="1" applyFill="1" applyBorder="1" applyAlignment="1">
      <alignment horizontal="center" vertical="center" wrapText="1"/>
    </xf>
    <xf numFmtId="0" fontId="43" fillId="10" borderId="35" xfId="0" applyFont="1" applyFill="1" applyBorder="1" applyAlignment="1">
      <alignment horizontal="center" vertical="center" wrapText="1"/>
    </xf>
    <xf numFmtId="44" fontId="42" fillId="9" borderId="36" xfId="1" applyFont="1" applyFill="1" applyBorder="1" applyAlignment="1" applyProtection="1">
      <alignment horizontal="right" vertical="center"/>
    </xf>
    <xf numFmtId="44" fontId="42" fillId="9" borderId="34" xfId="1" applyFont="1" applyFill="1" applyBorder="1" applyAlignment="1" applyProtection="1">
      <alignment horizontal="right" vertical="center"/>
    </xf>
    <xf numFmtId="0" fontId="47" fillId="8" borderId="34" xfId="0" applyFont="1" applyFill="1" applyBorder="1" applyAlignment="1">
      <alignment horizontal="left" vertical="center" indent="1"/>
    </xf>
    <xf numFmtId="0" fontId="47" fillId="8" borderId="37" xfId="0" applyFont="1" applyFill="1" applyBorder="1" applyAlignment="1">
      <alignment horizontal="left" vertical="center" indent="1"/>
    </xf>
    <xf numFmtId="0" fontId="43" fillId="10" borderId="49" xfId="0" applyFont="1" applyFill="1" applyBorder="1" applyAlignment="1">
      <alignment horizontal="center" vertical="center"/>
    </xf>
    <xf numFmtId="0" fontId="43" fillId="10" borderId="50" xfId="0" applyFont="1" applyFill="1" applyBorder="1" applyAlignment="1">
      <alignment horizontal="center" vertical="center"/>
    </xf>
    <xf numFmtId="0" fontId="43" fillId="10" borderId="51" xfId="0" applyFont="1" applyFill="1" applyBorder="1" applyAlignment="1">
      <alignment horizontal="center" vertical="center"/>
    </xf>
    <xf numFmtId="0" fontId="43" fillId="10" borderId="52" xfId="0" applyFont="1" applyFill="1" applyBorder="1" applyAlignment="1">
      <alignment horizontal="center" vertical="center"/>
    </xf>
    <xf numFmtId="166" fontId="42" fillId="3" borderId="51" xfId="0" applyNumberFormat="1" applyFont="1" applyFill="1" applyBorder="1" applyAlignment="1">
      <alignment horizontal="center" vertical="center"/>
    </xf>
    <xf numFmtId="166" fontId="42" fillId="3" borderId="52" xfId="0" applyNumberFormat="1" applyFont="1" applyFill="1" applyBorder="1" applyAlignment="1">
      <alignment horizontal="center" vertical="center"/>
    </xf>
    <xf numFmtId="166" fontId="42" fillId="3" borderId="53" xfId="0" applyNumberFormat="1" applyFont="1" applyFill="1" applyBorder="1" applyAlignment="1">
      <alignment horizontal="center" vertical="center"/>
    </xf>
    <xf numFmtId="166" fontId="42" fillId="3" borderId="54" xfId="0" applyNumberFormat="1" applyFont="1" applyFill="1" applyBorder="1" applyAlignment="1">
      <alignment horizontal="center" vertical="center"/>
    </xf>
    <xf numFmtId="0" fontId="43" fillId="8" borderId="34" xfId="0" applyFont="1" applyFill="1" applyBorder="1" applyAlignment="1">
      <alignment horizontal="center" vertical="center" wrapText="1"/>
    </xf>
    <xf numFmtId="0" fontId="43" fillId="8" borderId="35" xfId="0" applyFont="1" applyFill="1" applyBorder="1" applyAlignment="1">
      <alignment horizontal="center" vertical="center" wrapText="1"/>
    </xf>
    <xf numFmtId="0" fontId="43" fillId="10" borderId="37" xfId="0" applyFont="1" applyFill="1" applyBorder="1" applyAlignment="1">
      <alignment horizontal="center" vertical="center" wrapText="1"/>
    </xf>
    <xf numFmtId="0" fontId="43" fillId="10" borderId="39"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8" fillId="8" borderId="35" xfId="0" applyFont="1" applyFill="1" applyBorder="1" applyAlignment="1">
      <alignment horizontal="center" vertical="center" wrapText="1"/>
    </xf>
    <xf numFmtId="0" fontId="43" fillId="8" borderId="36" xfId="0" applyFont="1" applyFill="1" applyBorder="1" applyAlignment="1">
      <alignment horizontal="left" vertical="center" wrapText="1" indent="1"/>
    </xf>
    <xf numFmtId="0" fontId="43" fillId="8" borderId="38" xfId="0" applyFont="1" applyFill="1" applyBorder="1" applyAlignment="1">
      <alignment horizontal="left" vertical="center" wrapText="1" indent="1"/>
    </xf>
    <xf numFmtId="0" fontId="43" fillId="8" borderId="34" xfId="0" applyFont="1" applyFill="1" applyBorder="1" applyAlignment="1">
      <alignment horizontal="left" vertical="center" wrapText="1" indent="2"/>
    </xf>
    <xf numFmtId="0" fontId="43" fillId="8" borderId="35" xfId="0" applyFont="1" applyFill="1" applyBorder="1" applyAlignment="1">
      <alignment horizontal="left" vertical="center" wrapText="1" indent="2"/>
    </xf>
    <xf numFmtId="170" fontId="42" fillId="9" borderId="35" xfId="0" applyNumberFormat="1" applyFont="1" applyFill="1" applyBorder="1" applyAlignment="1" applyProtection="1">
      <alignment horizontal="left" vertical="center" indent="2"/>
      <protection locked="0"/>
    </xf>
    <xf numFmtId="170" fontId="42" fillId="9" borderId="39" xfId="0" applyNumberFormat="1" applyFont="1" applyFill="1" applyBorder="1" applyAlignment="1" applyProtection="1">
      <alignment horizontal="left" vertical="center" indent="2"/>
      <protection locked="0"/>
    </xf>
    <xf numFmtId="0" fontId="43" fillId="8" borderId="39" xfId="0" applyFont="1" applyFill="1" applyBorder="1" applyAlignment="1">
      <alignment horizontal="left" vertical="center" indent="1"/>
    </xf>
    <xf numFmtId="169" fontId="52" fillId="8" borderId="57" xfId="0" applyNumberFormat="1" applyFont="1" applyFill="1" applyBorder="1" applyAlignment="1">
      <alignment horizontal="left" vertical="center" indent="2"/>
    </xf>
    <xf numFmtId="169" fontId="52" fillId="8" borderId="62" xfId="0" applyNumberFormat="1" applyFont="1" applyFill="1" applyBorder="1" applyAlignment="1">
      <alignment horizontal="left" vertical="center" indent="2"/>
    </xf>
    <xf numFmtId="169" fontId="52" fillId="8" borderId="58" xfId="0" applyNumberFormat="1" applyFont="1" applyFill="1" applyBorder="1" applyAlignment="1">
      <alignment horizontal="left" vertical="center" indent="2"/>
    </xf>
    <xf numFmtId="169" fontId="52" fillId="8" borderId="63" xfId="0" applyNumberFormat="1" applyFont="1" applyFill="1" applyBorder="1" applyAlignment="1">
      <alignment horizontal="left" vertical="center" indent="2"/>
    </xf>
    <xf numFmtId="166" fontId="52" fillId="8" borderId="59" xfId="0" applyNumberFormat="1" applyFont="1" applyFill="1" applyBorder="1" applyAlignment="1">
      <alignment horizontal="left" vertical="center" indent="2"/>
    </xf>
    <xf numFmtId="166" fontId="52" fillId="8" borderId="64" xfId="0" applyNumberFormat="1" applyFont="1" applyFill="1" applyBorder="1" applyAlignment="1">
      <alignment horizontal="left" vertical="center" indent="2"/>
    </xf>
    <xf numFmtId="166" fontId="52" fillId="8" borderId="60" xfId="0" applyNumberFormat="1" applyFont="1" applyFill="1" applyBorder="1" applyAlignment="1">
      <alignment horizontal="left" vertical="center" indent="2"/>
    </xf>
    <xf numFmtId="166" fontId="52" fillId="8" borderId="65" xfId="0" applyNumberFormat="1" applyFont="1" applyFill="1" applyBorder="1" applyAlignment="1">
      <alignment horizontal="left" vertical="center" indent="2"/>
    </xf>
    <xf numFmtId="166" fontId="23" fillId="0" borderId="12" xfId="0" applyNumberFormat="1" applyFont="1" applyBorder="1" applyAlignment="1">
      <alignment horizontal="left" wrapText="1"/>
    </xf>
    <xf numFmtId="0" fontId="4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31" fillId="0" borderId="0" xfId="0" applyFont="1" applyAlignment="1">
      <alignment horizontal="left" vertical="top" wrapText="1"/>
    </xf>
    <xf numFmtId="0" fontId="25" fillId="3" borderId="0" xfId="0" applyFont="1" applyFill="1" applyAlignment="1">
      <alignment horizontal="left" vertical="center" wrapText="1"/>
    </xf>
    <xf numFmtId="0" fontId="0" fillId="0" borderId="0" xfId="0" applyAlignment="1" applyProtection="1">
      <alignment horizontal="center"/>
      <protection locked="0"/>
    </xf>
    <xf numFmtId="0" fontId="50" fillId="0" borderId="0" xfId="3" applyAlignment="1"/>
    <xf numFmtId="0" fontId="50" fillId="0" borderId="0" xfId="3"/>
    <xf numFmtId="0" fontId="19" fillId="0" borderId="0" xfId="0" applyFont="1" applyAlignment="1">
      <alignment horizontal="center" vertical="top"/>
    </xf>
    <xf numFmtId="0" fontId="2" fillId="0" borderId="0" xfId="0" applyFont="1" applyAlignment="1">
      <alignment horizontal="center"/>
    </xf>
    <xf numFmtId="0" fontId="14" fillId="0" borderId="0" xfId="0" applyFont="1" applyAlignment="1">
      <alignment horizontal="center" wrapText="1"/>
    </xf>
    <xf numFmtId="0" fontId="14" fillId="0" borderId="0" xfId="0" applyFont="1" applyAlignment="1">
      <alignment horizontal="center"/>
    </xf>
    <xf numFmtId="0" fontId="0" fillId="0" borderId="0" xfId="0"/>
    <xf numFmtId="0" fontId="15" fillId="0" borderId="0" xfId="0" applyFont="1" applyAlignment="1">
      <alignment horizontal="center" vertical="center"/>
    </xf>
    <xf numFmtId="0" fontId="62" fillId="0" borderId="0" xfId="0" applyFont="1" applyAlignment="1">
      <alignment horizontal="center" vertical="center"/>
    </xf>
    <xf numFmtId="0" fontId="19" fillId="0" borderId="0" xfId="0" applyFont="1" applyAlignment="1">
      <alignment horizontal="center"/>
    </xf>
    <xf numFmtId="0" fontId="66" fillId="9" borderId="28" xfId="0" applyFont="1" applyFill="1" applyBorder="1" applyAlignment="1">
      <alignment horizontal="left"/>
    </xf>
    <xf numFmtId="0" fontId="66" fillId="9" borderId="29" xfId="0" applyFont="1" applyFill="1" applyBorder="1" applyAlignment="1">
      <alignment horizontal="left"/>
    </xf>
    <xf numFmtId="0" fontId="59" fillId="9" borderId="32" xfId="0" applyFont="1" applyFill="1" applyBorder="1" applyAlignment="1">
      <alignment horizontal="left" vertical="center" wrapText="1" indent="1"/>
    </xf>
    <xf numFmtId="0" fontId="11" fillId="9" borderId="33" xfId="0" applyFont="1" applyFill="1" applyBorder="1" applyAlignment="1">
      <alignment horizontal="left" vertical="center" wrapText="1" indent="1"/>
    </xf>
    <xf numFmtId="0" fontId="61" fillId="8" borderId="21" xfId="0" applyFont="1" applyFill="1" applyBorder="1" applyAlignment="1">
      <alignment horizontal="left" vertical="center" indent="1"/>
    </xf>
    <xf numFmtId="0" fontId="61" fillId="8" borderId="22" xfId="0" applyFont="1" applyFill="1" applyBorder="1" applyAlignment="1">
      <alignment horizontal="left" vertical="center" indent="1"/>
    </xf>
    <xf numFmtId="0" fontId="11" fillId="9" borderId="16" xfId="0" applyFont="1" applyFill="1" applyBorder="1" applyAlignment="1">
      <alignment horizontal="left" vertical="center" wrapText="1" indent="1"/>
    </xf>
    <xf numFmtId="0" fontId="11" fillId="9" borderId="6" xfId="0" applyFont="1" applyFill="1" applyBorder="1" applyAlignment="1">
      <alignment horizontal="left" vertical="center" wrapText="1" indent="1"/>
    </xf>
    <xf numFmtId="0" fontId="11" fillId="9" borderId="17" xfId="0" applyFont="1" applyFill="1" applyBorder="1" applyAlignment="1">
      <alignment horizontal="left" vertical="top" wrapText="1" indent="7"/>
    </xf>
    <xf numFmtId="0" fontId="11" fillId="9" borderId="8" xfId="0" applyFont="1" applyFill="1" applyBorder="1" applyAlignment="1">
      <alignment horizontal="left" vertical="top" wrapText="1" indent="7"/>
    </xf>
    <xf numFmtId="0" fontId="60" fillId="9" borderId="23" xfId="0" applyFont="1" applyFill="1" applyBorder="1" applyAlignment="1">
      <alignment horizontal="center" vertical="center" wrapText="1"/>
    </xf>
    <xf numFmtId="0" fontId="60" fillId="9" borderId="25" xfId="0" applyFont="1" applyFill="1" applyBorder="1" applyAlignment="1">
      <alignment horizontal="center" vertical="center" wrapText="1"/>
    </xf>
    <xf numFmtId="0" fontId="11" fillId="9" borderId="19" xfId="0" applyFont="1" applyFill="1" applyBorder="1" applyAlignment="1">
      <alignment horizontal="left" vertical="center" wrapText="1" indent="1"/>
    </xf>
    <xf numFmtId="0" fontId="11" fillId="9" borderId="20" xfId="0" applyFont="1" applyFill="1" applyBorder="1" applyAlignment="1">
      <alignment horizontal="left" vertical="center" wrapText="1" indent="1"/>
    </xf>
    <xf numFmtId="0" fontId="11" fillId="9" borderId="27" xfId="0" applyFont="1" applyFill="1" applyBorder="1" applyAlignment="1">
      <alignment horizontal="left" vertical="center" wrapText="1" indent="1"/>
    </xf>
    <xf numFmtId="0" fontId="11" fillId="9" borderId="18" xfId="0" applyFont="1" applyFill="1" applyBorder="1" applyAlignment="1">
      <alignment horizontal="left" vertical="center" wrapText="1" indent="1"/>
    </xf>
    <xf numFmtId="0" fontId="6" fillId="3" borderId="10" xfId="0" applyFont="1" applyFill="1" applyBorder="1" applyAlignment="1">
      <alignment horizontal="left" wrapText="1"/>
    </xf>
    <xf numFmtId="0" fontId="7" fillId="2" borderId="9" xfId="0" applyFont="1" applyFill="1" applyBorder="1" applyAlignment="1">
      <alignment horizontal="center" vertical="center"/>
    </xf>
    <xf numFmtId="0" fontId="3" fillId="0" borderId="3"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left"/>
    </xf>
    <xf numFmtId="0" fontId="3" fillId="0" borderId="2" xfId="0" applyFont="1" applyBorder="1" applyAlignment="1">
      <alignment horizontal="left"/>
    </xf>
    <xf numFmtId="44" fontId="3" fillId="0" borderId="3" xfId="1" applyFont="1" applyBorder="1" applyAlignment="1">
      <alignment horizontal="center"/>
    </xf>
    <xf numFmtId="44" fontId="3" fillId="0" borderId="2" xfId="1" applyFont="1" applyBorder="1" applyAlignment="1">
      <alignment horizontal="center"/>
    </xf>
  </cellXfs>
  <cellStyles count="4">
    <cellStyle name="Comma" xfId="2" builtinId="3"/>
    <cellStyle name="Currency" xfId="1" builtinId="4"/>
    <cellStyle name="Hyperlink" xfId="3" builtinId="8"/>
    <cellStyle name="Normal" xfId="0" builtinId="0"/>
  </cellStyles>
  <dxfs count="14">
    <dxf>
      <border>
        <left style="thin">
          <color rgb="FFE45D48"/>
        </left>
        <right style="thin">
          <color rgb="FFE45D48"/>
        </right>
        <top style="thin">
          <color rgb="FFE45D48"/>
        </top>
        <bottom style="thin">
          <color rgb="FFE45D48"/>
        </bottom>
        <vertical/>
        <horizontal/>
      </border>
    </dxf>
    <dxf>
      <font>
        <color theme="0" tint="-4.9989318521683403E-2"/>
      </font>
    </dxf>
    <dxf>
      <font>
        <color theme="0"/>
      </font>
    </dxf>
    <dxf>
      <font>
        <b val="0"/>
        <i val="0"/>
        <strike val="0"/>
        <condense val="0"/>
        <extend val="0"/>
        <outline val="0"/>
        <shadow val="0"/>
        <u val="none"/>
        <vertAlign val="baseline"/>
        <sz val="14"/>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4"/>
        <color theme="1"/>
        <name val="Arial"/>
        <scheme val="none"/>
      </font>
      <alignment horizontal="left" vertical="center" textRotation="0" wrapText="1" relativeIndent="1" justifyLastLine="0" shrinkToFit="0" readingOrder="0"/>
    </dxf>
    <dxf>
      <font>
        <b val="0"/>
        <i val="0"/>
        <strike val="0"/>
        <condense val="0"/>
        <extend val="0"/>
        <outline val="0"/>
        <shadow val="0"/>
        <u val="none"/>
        <vertAlign val="baseline"/>
        <sz val="14"/>
        <color theme="1"/>
        <name val="Arial"/>
        <scheme val="none"/>
      </font>
      <numFmt numFmtId="166" formatCode="&quot;$&quot;#,##0.00"/>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6" formatCode="&quot;$&quot;#,##0.00"/>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6" formatCode="&quot;$&quot;#,##0.00"/>
      <fill>
        <patternFill patternType="solid">
          <fgColor indexed="64"/>
          <bgColor theme="7"/>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numFmt numFmtId="169" formatCode="#,##0\ &quot;kWh&quot;"/>
      <fill>
        <patternFill patternType="solid">
          <fgColor indexed="64"/>
          <bgColor theme="7"/>
        </patternFill>
      </fill>
      <alignment horizontal="center" vertical="center" textRotation="0" wrapText="0" indent="0" justifyLastLine="0" shrinkToFit="0" readingOrder="0"/>
    </dxf>
    <dxf>
      <font>
        <b val="0"/>
        <i val="0"/>
        <strike val="0"/>
        <condense val="0"/>
        <extend val="0"/>
        <outline val="0"/>
        <shadow val="0"/>
        <u val="none"/>
        <vertAlign val="baseline"/>
        <sz val="14"/>
        <color theme="1"/>
        <name val="Arial"/>
        <scheme val="none"/>
      </font>
      <fill>
        <patternFill patternType="solid">
          <fgColor indexed="64"/>
          <bgColor theme="7"/>
        </patternFill>
      </fill>
      <alignment horizontal="left" vertical="center" textRotation="0" wrapText="0" indent="2" justifyLastLine="0" shrinkToFit="0" readingOrder="0"/>
    </dxf>
    <dxf>
      <font>
        <b val="0"/>
        <i val="0"/>
        <strike val="0"/>
        <condense val="0"/>
        <extend val="0"/>
        <outline val="0"/>
        <shadow val="0"/>
        <u val="none"/>
        <vertAlign val="baseline"/>
        <sz val="14"/>
        <color theme="1"/>
        <name val="Arial"/>
        <scheme val="none"/>
      </font>
      <alignment horizontal="center" vertical="center" textRotation="0" wrapText="0" indent="0" justifyLastLine="0" shrinkToFit="0" readingOrder="0"/>
    </dxf>
    <dxf>
      <border outline="0">
        <top style="thin">
          <color rgb="FF9BC2E6"/>
        </top>
      </border>
    </dxf>
    <dxf>
      <border outline="0">
        <bottom style="thin">
          <color rgb="FF9BC2E6"/>
        </bottom>
      </border>
    </dxf>
  </dxfs>
  <tableStyles count="0" defaultTableStyle="TableStyleMedium2" defaultPivotStyle="PivotStyleLight16"/>
  <colors>
    <mruColors>
      <color rgb="FF474B55"/>
      <color rgb="FF656569"/>
      <color rgb="FFD7D7D7"/>
      <color rgb="FFEEFAE9"/>
      <color rgb="FF667E3A"/>
      <color rgb="FFE45D48"/>
      <color rgb="FF699B4E"/>
      <color rgb="FF81BE4A"/>
      <color rgb="FF5B234F"/>
      <color rgb="FF6326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_Terms_2_Approval"/><Relationship Id="rId3" Type="http://schemas.openxmlformats.org/officeDocument/2006/relationships/hyperlink" Target="#Application!A1"/><Relationship Id="rId7" Type="http://schemas.openxmlformats.org/officeDocument/2006/relationships/hyperlink" Target="#_Terms_7_Inspections"/><Relationship Id="rId12" Type="http://schemas.openxmlformats.org/officeDocument/2006/relationships/hyperlink" Target="#Partners"/><Relationship Id="rId2" Type="http://schemas.openxmlformats.org/officeDocument/2006/relationships/hyperlink" Target="#_Terms_1_Top"/><Relationship Id="rId1" Type="http://schemas.openxmlformats.org/officeDocument/2006/relationships/image" Target="../media/image1.jpeg"/><Relationship Id="rId6" Type="http://schemas.openxmlformats.org/officeDocument/2006/relationships/hyperlink" Target="#_Terms_8_Invoice"/><Relationship Id="rId11" Type="http://schemas.openxmlformats.org/officeDocument/2006/relationships/hyperlink" Target="#'Photo Verifcation Guidance'!A1"/><Relationship Id="rId5" Type="http://schemas.openxmlformats.org/officeDocument/2006/relationships/hyperlink" Target="#_Terms_6_Specifications"/><Relationship Id="rId10" Type="http://schemas.openxmlformats.org/officeDocument/2006/relationships/hyperlink" Target="#_Terms_5_Incentives"/><Relationship Id="rId4" Type="http://schemas.openxmlformats.org/officeDocument/2006/relationships/hyperlink" Target="#_Terms_4_Customers"/><Relationship Id="rId9" Type="http://schemas.openxmlformats.org/officeDocument/2006/relationships/hyperlink" Target="#_Terms_3_Submittals"/></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BLX Workbook'!I11"/></Relationships>
</file>

<file path=xl/drawings/drawing1.xml><?xml version="1.0" encoding="utf-8"?>
<xdr:wsDr xmlns:xdr="http://schemas.openxmlformats.org/drawingml/2006/spreadsheetDrawing" xmlns:a="http://schemas.openxmlformats.org/drawingml/2006/main">
  <xdr:twoCellAnchor>
    <xdr:from>
      <xdr:col>32</xdr:col>
      <xdr:colOff>4309</xdr:colOff>
      <xdr:row>0</xdr:row>
      <xdr:rowOff>0</xdr:rowOff>
    </xdr:from>
    <xdr:to>
      <xdr:col>39</xdr:col>
      <xdr:colOff>0</xdr:colOff>
      <xdr:row>17</xdr:row>
      <xdr:rowOff>0</xdr:rowOff>
    </xdr:to>
    <xdr:grpSp>
      <xdr:nvGrpSpPr>
        <xdr:cNvPr id="2" name="Group 1">
          <a:extLst>
            <a:ext uri="{FF2B5EF4-FFF2-40B4-BE49-F238E27FC236}">
              <a16:creationId xmlns:a16="http://schemas.microsoft.com/office/drawing/2014/main" id="{00000000-0008-0000-0000-000061000000}"/>
            </a:ext>
          </a:extLst>
        </xdr:cNvPr>
        <xdr:cNvGrpSpPr/>
      </xdr:nvGrpSpPr>
      <xdr:grpSpPr>
        <a:xfrm>
          <a:off x="9193133" y="0"/>
          <a:ext cx="1900691" cy="2028265"/>
          <a:chOff x="373063" y="0"/>
          <a:chExt cx="1976437" cy="2024063"/>
        </a:xfrm>
        <a:solidFill>
          <a:srgbClr val="667E3A"/>
        </a:solidFill>
      </xdr:grpSpPr>
      <xdr:sp macro="" textlink="">
        <xdr:nvSpPr>
          <xdr:cNvPr id="3" name="Rectangle 2">
            <a:extLst>
              <a:ext uri="{FF2B5EF4-FFF2-40B4-BE49-F238E27FC236}">
                <a16:creationId xmlns:a16="http://schemas.microsoft.com/office/drawing/2014/main" id="{00000000-0008-0000-0000-000062000000}"/>
              </a:ext>
            </a:extLst>
          </xdr:cNvPr>
          <xdr:cNvSpPr/>
        </xdr:nvSpPr>
        <xdr:spPr>
          <a:xfrm>
            <a:off x="373063" y="0"/>
            <a:ext cx="1976437" cy="202406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4" name="Group 3">
            <a:extLst>
              <a:ext uri="{FF2B5EF4-FFF2-40B4-BE49-F238E27FC236}">
                <a16:creationId xmlns:a16="http://schemas.microsoft.com/office/drawing/2014/main" id="{00000000-0008-0000-0000-000063000000}"/>
              </a:ext>
            </a:extLst>
          </xdr:cNvPr>
          <xdr:cNvGrpSpPr/>
        </xdr:nvGrpSpPr>
        <xdr:grpSpPr>
          <a:xfrm>
            <a:off x="428625" y="301625"/>
            <a:ext cx="1861754" cy="188857"/>
            <a:chOff x="426983" y="303815"/>
            <a:chExt cx="1847521" cy="188857"/>
          </a:xfrm>
          <a:grpFill/>
        </xdr:grpSpPr>
        <xdr:cxnSp macro="">
          <xdr:nvCxnSpPr>
            <xdr:cNvPr id="35" name="Straight Connector 34">
              <a:extLst>
                <a:ext uri="{FF2B5EF4-FFF2-40B4-BE49-F238E27FC236}">
                  <a16:creationId xmlns:a16="http://schemas.microsoft.com/office/drawing/2014/main" id="{00000000-0008-0000-0000-000082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00000000-0008-0000-0000-000083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a:extLst>
                <a:ext uri="{FF2B5EF4-FFF2-40B4-BE49-F238E27FC236}">
                  <a16:creationId xmlns:a16="http://schemas.microsoft.com/office/drawing/2014/main" id="{00000000-0008-0000-0000-000084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8" name="Straight Connector 37">
              <a:extLst>
                <a:ext uri="{FF2B5EF4-FFF2-40B4-BE49-F238E27FC236}">
                  <a16:creationId xmlns:a16="http://schemas.microsoft.com/office/drawing/2014/main" id="{00000000-0008-0000-0000-000085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5" name="Group 4">
            <a:extLst>
              <a:ext uri="{FF2B5EF4-FFF2-40B4-BE49-F238E27FC236}">
                <a16:creationId xmlns:a16="http://schemas.microsoft.com/office/drawing/2014/main" id="{00000000-0008-0000-0000-000064000000}"/>
              </a:ext>
            </a:extLst>
          </xdr:cNvPr>
          <xdr:cNvGrpSpPr/>
        </xdr:nvGrpSpPr>
        <xdr:grpSpPr>
          <a:xfrm>
            <a:off x="428625" y="547689"/>
            <a:ext cx="1861754" cy="190499"/>
            <a:chOff x="426983" y="303815"/>
            <a:chExt cx="1847521" cy="188857"/>
          </a:xfrm>
          <a:grpFill/>
        </xdr:grpSpPr>
        <xdr:cxnSp macro="">
          <xdr:nvCxnSpPr>
            <xdr:cNvPr id="31" name="Straight Connector 30">
              <a:extLst>
                <a:ext uri="{FF2B5EF4-FFF2-40B4-BE49-F238E27FC236}">
                  <a16:creationId xmlns:a16="http://schemas.microsoft.com/office/drawing/2014/main" id="{00000000-0008-0000-0000-00007E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000-00007F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a:extLst>
                <a:ext uri="{FF2B5EF4-FFF2-40B4-BE49-F238E27FC236}">
                  <a16:creationId xmlns:a16="http://schemas.microsoft.com/office/drawing/2014/main" id="{00000000-0008-0000-0000-000080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a:extLst>
                <a:ext uri="{FF2B5EF4-FFF2-40B4-BE49-F238E27FC236}">
                  <a16:creationId xmlns:a16="http://schemas.microsoft.com/office/drawing/2014/main" id="{00000000-0008-0000-0000-000081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6" name="Group 5">
            <a:extLst>
              <a:ext uri="{FF2B5EF4-FFF2-40B4-BE49-F238E27FC236}">
                <a16:creationId xmlns:a16="http://schemas.microsoft.com/office/drawing/2014/main" id="{00000000-0008-0000-0000-000065000000}"/>
              </a:ext>
            </a:extLst>
          </xdr:cNvPr>
          <xdr:cNvGrpSpPr/>
        </xdr:nvGrpSpPr>
        <xdr:grpSpPr>
          <a:xfrm>
            <a:off x="428625" y="793751"/>
            <a:ext cx="1861754" cy="190499"/>
            <a:chOff x="426983" y="303815"/>
            <a:chExt cx="1847521" cy="188857"/>
          </a:xfrm>
          <a:grpFill/>
        </xdr:grpSpPr>
        <xdr:cxnSp macro="">
          <xdr:nvCxnSpPr>
            <xdr:cNvPr id="27" name="Straight Connector 26">
              <a:extLst>
                <a:ext uri="{FF2B5EF4-FFF2-40B4-BE49-F238E27FC236}">
                  <a16:creationId xmlns:a16="http://schemas.microsoft.com/office/drawing/2014/main" id="{00000000-0008-0000-0000-00007A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000-00007B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00000000-0008-0000-0000-00007C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00000000-0008-0000-0000-00007D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7" name="Group 6">
            <a:extLst>
              <a:ext uri="{FF2B5EF4-FFF2-40B4-BE49-F238E27FC236}">
                <a16:creationId xmlns:a16="http://schemas.microsoft.com/office/drawing/2014/main" id="{00000000-0008-0000-0000-000066000000}"/>
              </a:ext>
            </a:extLst>
          </xdr:cNvPr>
          <xdr:cNvGrpSpPr/>
        </xdr:nvGrpSpPr>
        <xdr:grpSpPr>
          <a:xfrm>
            <a:off x="428625" y="1041728"/>
            <a:ext cx="1861754" cy="186942"/>
            <a:chOff x="426983" y="303815"/>
            <a:chExt cx="1847521" cy="188857"/>
          </a:xfrm>
          <a:grpFill/>
        </xdr:grpSpPr>
        <xdr:cxnSp macro="">
          <xdr:nvCxnSpPr>
            <xdr:cNvPr id="23" name="Straight Connector 22">
              <a:extLst>
                <a:ext uri="{FF2B5EF4-FFF2-40B4-BE49-F238E27FC236}">
                  <a16:creationId xmlns:a16="http://schemas.microsoft.com/office/drawing/2014/main" id="{00000000-0008-0000-0000-000076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00000000-0008-0000-0000-000077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00000000-0008-0000-0000-000078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00000000-0008-0000-0000-000079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8" name="Group 7">
            <a:extLst>
              <a:ext uri="{FF2B5EF4-FFF2-40B4-BE49-F238E27FC236}">
                <a16:creationId xmlns:a16="http://schemas.microsoft.com/office/drawing/2014/main" id="{00000000-0008-0000-0000-000067000000}"/>
              </a:ext>
            </a:extLst>
          </xdr:cNvPr>
          <xdr:cNvGrpSpPr/>
        </xdr:nvGrpSpPr>
        <xdr:grpSpPr>
          <a:xfrm>
            <a:off x="428625" y="1285876"/>
            <a:ext cx="1861754" cy="188857"/>
            <a:chOff x="426983" y="303815"/>
            <a:chExt cx="1847521" cy="188857"/>
          </a:xfrm>
          <a:grpFill/>
        </xdr:grpSpPr>
        <xdr:cxnSp macro="">
          <xdr:nvCxnSpPr>
            <xdr:cNvPr id="19" name="Straight Connector 18">
              <a:extLst>
                <a:ext uri="{FF2B5EF4-FFF2-40B4-BE49-F238E27FC236}">
                  <a16:creationId xmlns:a16="http://schemas.microsoft.com/office/drawing/2014/main" id="{00000000-0008-0000-0000-000072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0000-000073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00000000-0008-0000-0000-000074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00000000-0008-0000-0000-000075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9" name="Group 8">
            <a:extLst>
              <a:ext uri="{FF2B5EF4-FFF2-40B4-BE49-F238E27FC236}">
                <a16:creationId xmlns:a16="http://schemas.microsoft.com/office/drawing/2014/main" id="{00000000-0008-0000-0000-000068000000}"/>
              </a:ext>
            </a:extLst>
          </xdr:cNvPr>
          <xdr:cNvGrpSpPr/>
        </xdr:nvGrpSpPr>
        <xdr:grpSpPr>
          <a:xfrm>
            <a:off x="428625" y="1531938"/>
            <a:ext cx="1861754" cy="188857"/>
            <a:chOff x="426983" y="303815"/>
            <a:chExt cx="1847521" cy="188857"/>
          </a:xfrm>
          <a:grpFill/>
        </xdr:grpSpPr>
        <xdr:cxnSp macro="">
          <xdr:nvCxnSpPr>
            <xdr:cNvPr id="15" name="Straight Connector 14">
              <a:extLst>
                <a:ext uri="{FF2B5EF4-FFF2-40B4-BE49-F238E27FC236}">
                  <a16:creationId xmlns:a16="http://schemas.microsoft.com/office/drawing/2014/main" id="{00000000-0008-0000-0000-00006E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00000000-0008-0000-0000-00006F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00000000-0008-0000-0000-000070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00000000-0008-0000-0000-000071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nvGrpSpPr>
          <xdr:cNvPr id="10" name="Group 9">
            <a:extLst>
              <a:ext uri="{FF2B5EF4-FFF2-40B4-BE49-F238E27FC236}">
                <a16:creationId xmlns:a16="http://schemas.microsoft.com/office/drawing/2014/main" id="{00000000-0008-0000-0000-000069000000}"/>
              </a:ext>
            </a:extLst>
          </xdr:cNvPr>
          <xdr:cNvGrpSpPr/>
        </xdr:nvGrpSpPr>
        <xdr:grpSpPr>
          <a:xfrm>
            <a:off x="428625" y="1778001"/>
            <a:ext cx="1861754" cy="190499"/>
            <a:chOff x="426983" y="303815"/>
            <a:chExt cx="1847521" cy="188857"/>
          </a:xfrm>
          <a:grpFill/>
        </xdr:grpSpPr>
        <xdr:cxnSp macro="">
          <xdr:nvCxnSpPr>
            <xdr:cNvPr id="11" name="Straight Connector 10">
              <a:extLst>
                <a:ext uri="{FF2B5EF4-FFF2-40B4-BE49-F238E27FC236}">
                  <a16:creationId xmlns:a16="http://schemas.microsoft.com/office/drawing/2014/main" id="{00000000-0008-0000-0000-00006A000000}"/>
                </a:ext>
              </a:extLst>
            </xdr:cNvPr>
            <xdr:cNvCxnSpPr/>
          </xdr:nvCxnSpPr>
          <xdr:spPr>
            <a:xfrm>
              <a:off x="426983" y="492672"/>
              <a:ext cx="1847521" cy="0"/>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0000000-0008-0000-0000-00006B000000}"/>
                </a:ext>
              </a:extLst>
            </xdr:cNvPr>
            <xdr:cNvCxnSpPr/>
          </xdr:nvCxnSpPr>
          <xdr:spPr>
            <a:xfrm>
              <a:off x="2274504" y="303815"/>
              <a:ext cx="0" cy="188857"/>
            </a:xfrm>
            <a:prstGeom prst="line">
              <a:avLst/>
            </a:prstGeom>
            <a:grpFill/>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0000000-0008-0000-0000-00006C000000}"/>
                </a:ext>
              </a:extLst>
            </xdr:cNvPr>
            <xdr:cNvCxnSpPr/>
          </xdr:nvCxnSpPr>
          <xdr:spPr>
            <a:xfrm>
              <a:off x="426983" y="303815"/>
              <a:ext cx="1847521" cy="0"/>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00000000-0008-0000-0000-00006D000000}"/>
                </a:ext>
              </a:extLst>
            </xdr:cNvPr>
            <xdr:cNvCxnSpPr/>
          </xdr:nvCxnSpPr>
          <xdr:spPr>
            <a:xfrm>
              <a:off x="426983" y="303815"/>
              <a:ext cx="0" cy="188857"/>
            </a:xfrm>
            <a:prstGeom prst="line">
              <a:avLst/>
            </a:prstGeom>
            <a:grpFill/>
            <a:ln>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fPrintsWithSheet="0"/>
  </xdr:twoCellAnchor>
  <xdr:oneCellAnchor>
    <xdr:from>
      <xdr:col>18</xdr:col>
      <xdr:colOff>0</xdr:colOff>
      <xdr:row>1</xdr:row>
      <xdr:rowOff>0</xdr:rowOff>
    </xdr:from>
    <xdr:ext cx="1196164" cy="555416"/>
    <xdr:pic>
      <xdr:nvPicPr>
        <xdr:cNvPr id="39" name="Picture 38">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63500"/>
          <a:ext cx="1196164" cy="555416"/>
        </a:xfrm>
        <a:prstGeom prst="rect">
          <a:avLst/>
        </a:prstGeom>
      </xdr:spPr>
    </xdr:pic>
    <xdr:clientData/>
  </xdr:oneCellAnchor>
  <xdr:twoCellAnchor>
    <xdr:from>
      <xdr:col>0</xdr:col>
      <xdr:colOff>308051</xdr:colOff>
      <xdr:row>0</xdr:row>
      <xdr:rowOff>10584</xdr:rowOff>
    </xdr:from>
    <xdr:to>
      <xdr:col>6</xdr:col>
      <xdr:colOff>351064</xdr:colOff>
      <xdr:row>17</xdr:row>
      <xdr:rowOff>10584</xdr:rowOff>
    </xdr:to>
    <xdr:sp macro="" textlink="">
      <xdr:nvSpPr>
        <xdr:cNvPr id="41" name="Rectangle 40">
          <a:extLst>
            <a:ext uri="{FF2B5EF4-FFF2-40B4-BE49-F238E27FC236}">
              <a16:creationId xmlns:a16="http://schemas.microsoft.com/office/drawing/2014/main" id="{00000000-0008-0000-0000-0000AC000000}"/>
            </a:ext>
          </a:extLst>
        </xdr:cNvPr>
        <xdr:cNvSpPr/>
      </xdr:nvSpPr>
      <xdr:spPr>
        <a:xfrm>
          <a:off x="308051" y="10584"/>
          <a:ext cx="1905680" cy="2000250"/>
        </a:xfrm>
        <a:prstGeom prst="rect">
          <a:avLst/>
        </a:prstGeom>
        <a:solidFill>
          <a:srgbClr val="667E3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PrintsWithSheet="0"/>
  </xdr:twoCellAnchor>
  <xdr:twoCellAnchor>
    <xdr:from>
      <xdr:col>1</xdr:col>
      <xdr:colOff>2</xdr:colOff>
      <xdr:row>2</xdr:row>
      <xdr:rowOff>31752</xdr:rowOff>
    </xdr:from>
    <xdr:to>
      <xdr:col>8</xdr:col>
      <xdr:colOff>6098</xdr:colOff>
      <xdr:row>3</xdr:row>
      <xdr:rowOff>170860</xdr:rowOff>
    </xdr:to>
    <xdr:sp macro="" textlink="">
      <xdr:nvSpPr>
        <xdr:cNvPr id="82" name="TextBox 81" title="Page Navigation">
          <a:hlinkClick xmlns:r="http://schemas.openxmlformats.org/officeDocument/2006/relationships" r:id="rId2"/>
          <a:extLst>
            <a:ext uri="{FF2B5EF4-FFF2-40B4-BE49-F238E27FC236}">
              <a16:creationId xmlns:a16="http://schemas.microsoft.com/office/drawing/2014/main" id="{00000000-0008-0000-0000-000029000000}"/>
            </a:ext>
          </a:extLst>
        </xdr:cNvPr>
        <xdr:cNvSpPr txBox="1"/>
      </xdr:nvSpPr>
      <xdr:spPr>
        <a:xfrm>
          <a:off x="370419" y="275169"/>
          <a:ext cx="1911096" cy="192024"/>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a:t>
          </a:r>
          <a:r>
            <a:rPr lang="en-US" sz="1100" b="0">
              <a:ln>
                <a:noFill/>
              </a:ln>
              <a:solidFill>
                <a:schemeClr val="bg1"/>
              </a:solidFill>
              <a:sym typeface="Webdings" panose="05030102010509060703" pitchFamily="18" charset="2"/>
            </a:rPr>
            <a:t>Terms and Conditions</a:t>
          </a:r>
        </a:p>
      </xdr:txBody>
    </xdr:sp>
    <xdr:clientData fPrintsWithSheet="0"/>
  </xdr:twoCellAnchor>
  <xdr:twoCellAnchor>
    <xdr:from>
      <xdr:col>1</xdr:col>
      <xdr:colOff>10587</xdr:colOff>
      <xdr:row>6</xdr:row>
      <xdr:rowOff>9086</xdr:rowOff>
    </xdr:from>
    <xdr:to>
      <xdr:col>8</xdr:col>
      <xdr:colOff>16683</xdr:colOff>
      <xdr:row>7</xdr:row>
      <xdr:rowOff>148193</xdr:rowOff>
    </xdr:to>
    <xdr:sp macro="" textlink="">
      <xdr:nvSpPr>
        <xdr:cNvPr id="83" name="TextBox 82" title="Page Navigation">
          <a:hlinkClick xmlns:r="http://schemas.openxmlformats.org/officeDocument/2006/relationships" r:id="rId3"/>
          <a:extLst>
            <a:ext uri="{FF2B5EF4-FFF2-40B4-BE49-F238E27FC236}">
              <a16:creationId xmlns:a16="http://schemas.microsoft.com/office/drawing/2014/main" id="{00000000-0008-0000-0000-00002A000000}"/>
            </a:ext>
          </a:extLst>
        </xdr:cNvPr>
        <xdr:cNvSpPr txBox="1"/>
      </xdr:nvSpPr>
      <xdr:spPr>
        <a:xfrm>
          <a:off x="381004" y="739336"/>
          <a:ext cx="1911096" cy="192024"/>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a:t>
          </a:r>
          <a:r>
            <a:rPr lang="en-US" sz="1100" b="0">
              <a:ln>
                <a:noFill/>
              </a:ln>
              <a:solidFill>
                <a:schemeClr val="bg1"/>
              </a:solidFill>
              <a:sym typeface="Webdings" panose="05030102010509060703" pitchFamily="18" charset="2"/>
            </a:rPr>
            <a:t>Application</a:t>
          </a:r>
        </a:p>
      </xdr:txBody>
    </xdr:sp>
    <xdr:clientData fPrintsWithSheet="0"/>
  </xdr:twoCellAnchor>
  <xdr:oneCellAnchor>
    <xdr:from>
      <xdr:col>31</xdr:col>
      <xdr:colOff>349252</xdr:colOff>
      <xdr:row>1</xdr:row>
      <xdr:rowOff>6046</xdr:rowOff>
    </xdr:from>
    <xdr:ext cx="1859642" cy="190501"/>
    <xdr:sp macro="" textlink="">
      <xdr:nvSpPr>
        <xdr:cNvPr id="85" name="TextBox 84" title="Page Navigation">
          <a:extLst>
            <a:ext uri="{FF2B5EF4-FFF2-40B4-BE49-F238E27FC236}">
              <a16:creationId xmlns:a16="http://schemas.microsoft.com/office/drawing/2014/main" id="{00000000-0008-0000-0000-000034000000}"/>
            </a:ext>
          </a:extLst>
        </xdr:cNvPr>
        <xdr:cNvSpPr txBox="1"/>
      </xdr:nvSpPr>
      <xdr:spPr>
        <a:xfrm>
          <a:off x="9175752" y="58963"/>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ctr"/>
          <a:r>
            <a:rPr lang="en-US" sz="1100" b="0" i="1">
              <a:solidFill>
                <a:schemeClr val="bg1"/>
              </a:solidFill>
              <a:sym typeface="Webdings" panose="05030102010509060703" pitchFamily="18" charset="2"/>
            </a:rPr>
            <a:t>Page </a:t>
          </a:r>
          <a:r>
            <a:rPr lang="en-US" sz="1100" b="0" i="1">
              <a:solidFill>
                <a:schemeClr val="bg1"/>
              </a:solidFill>
            </a:rPr>
            <a:t>Navigation (top)</a:t>
          </a:r>
        </a:p>
      </xdr:txBody>
    </xdr:sp>
    <xdr:clientData fPrintsWithSheet="0"/>
  </xdr:oneCellAnchor>
  <xdr:oneCellAnchor>
    <xdr:from>
      <xdr:col>33</xdr:col>
      <xdr:colOff>0</xdr:colOff>
      <xdr:row>7</xdr:row>
      <xdr:rowOff>1</xdr:rowOff>
    </xdr:from>
    <xdr:ext cx="1906891" cy="190499"/>
    <xdr:sp macro="" textlink="">
      <xdr:nvSpPr>
        <xdr:cNvPr id="86" name="TextBox 85" title="Page Navigation">
          <a:hlinkClick xmlns:r="http://schemas.openxmlformats.org/officeDocument/2006/relationships" r:id="rId4" tooltip="Are you a qualifying customer"/>
          <a:extLst>
            <a:ext uri="{FF2B5EF4-FFF2-40B4-BE49-F238E27FC236}">
              <a16:creationId xmlns:a16="http://schemas.microsoft.com/office/drawing/2014/main" id="{00000000-0008-0000-0000-000035000000}"/>
            </a:ext>
          </a:extLst>
        </xdr:cNvPr>
        <xdr:cNvSpPr txBox="1"/>
      </xdr:nvSpPr>
      <xdr:spPr>
        <a:xfrm>
          <a:off x="9239250" y="783168"/>
          <a:ext cx="1906891"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Qualifying Customers</a:t>
          </a:r>
        </a:p>
      </xdr:txBody>
    </xdr:sp>
    <xdr:clientData fPrintsWithSheet="0"/>
  </xdr:oneCellAnchor>
  <xdr:oneCellAnchor>
    <xdr:from>
      <xdr:col>33</xdr:col>
      <xdr:colOff>10583</xdr:colOff>
      <xdr:row>10</xdr:row>
      <xdr:rowOff>42333</xdr:rowOff>
    </xdr:from>
    <xdr:ext cx="1906892" cy="190500"/>
    <xdr:sp macro="" textlink="">
      <xdr:nvSpPr>
        <xdr:cNvPr id="87" name="TextBox 86" title="Page Navigation">
          <a:hlinkClick xmlns:r="http://schemas.openxmlformats.org/officeDocument/2006/relationships" r:id="rId5"/>
          <a:extLst>
            <a:ext uri="{FF2B5EF4-FFF2-40B4-BE49-F238E27FC236}">
              <a16:creationId xmlns:a16="http://schemas.microsoft.com/office/drawing/2014/main" id="{00000000-0008-0000-0000-000036000000}"/>
            </a:ext>
          </a:extLst>
        </xdr:cNvPr>
        <xdr:cNvSpPr txBox="1"/>
      </xdr:nvSpPr>
      <xdr:spPr>
        <a:xfrm>
          <a:off x="9249833" y="1259416"/>
          <a:ext cx="1906892"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Specifications</a:t>
          </a:r>
        </a:p>
      </xdr:txBody>
    </xdr:sp>
    <xdr:clientData fPrintsWithSheet="0"/>
  </xdr:oneCellAnchor>
  <xdr:oneCellAnchor>
    <xdr:from>
      <xdr:col>33</xdr:col>
      <xdr:colOff>10583</xdr:colOff>
      <xdr:row>14</xdr:row>
      <xdr:rowOff>42334</xdr:rowOff>
    </xdr:from>
    <xdr:ext cx="1906891" cy="190499"/>
    <xdr:sp macro="" textlink="">
      <xdr:nvSpPr>
        <xdr:cNvPr id="88" name="TextBox 87" title="Page Navigation">
          <a:hlinkClick xmlns:r="http://schemas.openxmlformats.org/officeDocument/2006/relationships" r:id="rId6"/>
          <a:extLst>
            <a:ext uri="{FF2B5EF4-FFF2-40B4-BE49-F238E27FC236}">
              <a16:creationId xmlns:a16="http://schemas.microsoft.com/office/drawing/2014/main" id="{00000000-0008-0000-0000-000037000000}"/>
            </a:ext>
          </a:extLst>
        </xdr:cNvPr>
        <xdr:cNvSpPr txBox="1"/>
      </xdr:nvSpPr>
      <xdr:spPr>
        <a:xfrm>
          <a:off x="9249833" y="1746251"/>
          <a:ext cx="1906891"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Invoicing &amp; Payment</a:t>
          </a:r>
        </a:p>
      </xdr:txBody>
    </xdr:sp>
    <xdr:clientData fPrintsWithSheet="0"/>
  </xdr:oneCellAnchor>
  <xdr:oneCellAnchor>
    <xdr:from>
      <xdr:col>33</xdr:col>
      <xdr:colOff>0</xdr:colOff>
      <xdr:row>13</xdr:row>
      <xdr:rowOff>0</xdr:rowOff>
    </xdr:from>
    <xdr:ext cx="1906892" cy="190500"/>
    <xdr:sp macro="" textlink="">
      <xdr:nvSpPr>
        <xdr:cNvPr id="89" name="TextBox 88" title="Page Navigation">
          <a:hlinkClick xmlns:r="http://schemas.openxmlformats.org/officeDocument/2006/relationships" r:id="rId7"/>
          <a:extLst>
            <a:ext uri="{FF2B5EF4-FFF2-40B4-BE49-F238E27FC236}">
              <a16:creationId xmlns:a16="http://schemas.microsoft.com/office/drawing/2014/main" id="{00000000-0008-0000-0000-000038000000}"/>
            </a:ext>
          </a:extLst>
        </xdr:cNvPr>
        <xdr:cNvSpPr txBox="1"/>
      </xdr:nvSpPr>
      <xdr:spPr>
        <a:xfrm>
          <a:off x="9239250" y="1513417"/>
          <a:ext cx="1906892"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Inspections</a:t>
          </a:r>
        </a:p>
      </xdr:txBody>
    </xdr:sp>
    <xdr:clientData fPrintsWithSheet="0"/>
  </xdr:oneCellAnchor>
  <xdr:oneCellAnchor>
    <xdr:from>
      <xdr:col>32</xdr:col>
      <xdr:colOff>42333</xdr:colOff>
      <xdr:row>3</xdr:row>
      <xdr:rowOff>1</xdr:rowOff>
    </xdr:from>
    <xdr:ext cx="1906891" cy="190500"/>
    <xdr:sp macro="" textlink="">
      <xdr:nvSpPr>
        <xdr:cNvPr id="90" name="TextBox 89" title="Page Navigation">
          <a:hlinkClick xmlns:r="http://schemas.openxmlformats.org/officeDocument/2006/relationships" r:id="rId8"/>
          <a:extLst>
            <a:ext uri="{FF2B5EF4-FFF2-40B4-BE49-F238E27FC236}">
              <a16:creationId xmlns:a16="http://schemas.microsoft.com/office/drawing/2014/main" id="{00000000-0008-0000-0000-000039000000}"/>
            </a:ext>
            <a:ext uri="{147F2762-F138-4A5C-976F-8EAC2B608ADB}">
              <a16:predDERef xmlns:a16="http://schemas.microsoft.com/office/drawing/2014/main" pred="{00000000-0008-0000-0000-000038000000}"/>
            </a:ext>
          </a:extLst>
        </xdr:cNvPr>
        <xdr:cNvSpPr txBox="1"/>
      </xdr:nvSpPr>
      <xdr:spPr>
        <a:xfrm>
          <a:off x="9228666" y="296334"/>
          <a:ext cx="1906891"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PSE Approval</a:t>
          </a:r>
        </a:p>
      </xdr:txBody>
    </xdr:sp>
    <xdr:clientData fPrintsWithSheet="0"/>
  </xdr:oneCellAnchor>
  <xdr:oneCellAnchor>
    <xdr:from>
      <xdr:col>33</xdr:col>
      <xdr:colOff>0</xdr:colOff>
      <xdr:row>4</xdr:row>
      <xdr:rowOff>52916</xdr:rowOff>
    </xdr:from>
    <xdr:ext cx="1911431" cy="190500"/>
    <xdr:sp macro="" textlink="">
      <xdr:nvSpPr>
        <xdr:cNvPr id="91" name="TextBox 90" title="Page Navigation">
          <a:hlinkClick xmlns:r="http://schemas.openxmlformats.org/officeDocument/2006/relationships" r:id="rId9"/>
          <a:extLst>
            <a:ext uri="{FF2B5EF4-FFF2-40B4-BE49-F238E27FC236}">
              <a16:creationId xmlns:a16="http://schemas.microsoft.com/office/drawing/2014/main" id="{00000000-0008-0000-0000-00003A000000}"/>
            </a:ext>
          </a:extLst>
        </xdr:cNvPr>
        <xdr:cNvSpPr txBox="1"/>
      </xdr:nvSpPr>
      <xdr:spPr>
        <a:xfrm>
          <a:off x="9239250" y="539749"/>
          <a:ext cx="1911431" cy="1905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How to Submit</a:t>
          </a:r>
        </a:p>
      </xdr:txBody>
    </xdr:sp>
    <xdr:clientData fPrintsWithSheet="0"/>
  </xdr:oneCellAnchor>
  <xdr:oneCellAnchor>
    <xdr:from>
      <xdr:col>33</xdr:col>
      <xdr:colOff>10582</xdr:colOff>
      <xdr:row>8</xdr:row>
      <xdr:rowOff>48380</xdr:rowOff>
    </xdr:from>
    <xdr:ext cx="1906892" cy="190499"/>
    <xdr:sp macro="" textlink="">
      <xdr:nvSpPr>
        <xdr:cNvPr id="92" name="TextBox 91" title="Page Navigation">
          <a:hlinkClick xmlns:r="http://schemas.openxmlformats.org/officeDocument/2006/relationships" r:id="rId10"/>
          <a:extLst>
            <a:ext uri="{FF2B5EF4-FFF2-40B4-BE49-F238E27FC236}">
              <a16:creationId xmlns:a16="http://schemas.microsoft.com/office/drawing/2014/main" id="{00000000-0008-0000-0000-00003B000000}"/>
            </a:ext>
          </a:extLst>
        </xdr:cNvPr>
        <xdr:cNvSpPr txBox="1"/>
      </xdr:nvSpPr>
      <xdr:spPr>
        <a:xfrm>
          <a:off x="9249832" y="1022047"/>
          <a:ext cx="1906892" cy="190499"/>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solidFill>
                <a:schemeClr val="bg1"/>
              </a:solidFill>
              <a:effectLst/>
              <a:latin typeface="+mn-lt"/>
              <a:ea typeface="+mn-ea"/>
              <a:cs typeface="+mn-cs"/>
              <a:sym typeface="Webdings" panose="05030102010509060703" pitchFamily="18" charset="2"/>
            </a:rPr>
            <a:t></a:t>
          </a:r>
          <a:r>
            <a:rPr lang="en-US" sz="1100" b="0">
              <a:solidFill>
                <a:schemeClr val="bg1"/>
              </a:solidFill>
              <a:sym typeface="Webdings" panose="05030102010509060703" pitchFamily="18" charset="2"/>
            </a:rPr>
            <a:t>Incentives</a:t>
          </a:r>
        </a:p>
      </xdr:txBody>
    </xdr:sp>
    <xdr:clientData fPrintsWithSheet="0"/>
  </xdr:oneCellAnchor>
  <xdr:twoCellAnchor>
    <xdr:from>
      <xdr:col>11</xdr:col>
      <xdr:colOff>0</xdr:colOff>
      <xdr:row>14</xdr:row>
      <xdr:rowOff>0</xdr:rowOff>
    </xdr:from>
    <xdr:to>
      <xdr:col>29</xdr:col>
      <xdr:colOff>0</xdr:colOff>
      <xdr:row>16</xdr:row>
      <xdr:rowOff>1</xdr:rowOff>
    </xdr:to>
    <xdr:grpSp>
      <xdr:nvGrpSpPr>
        <xdr:cNvPr id="93" name="Group 92">
          <a:extLst>
            <a:ext uri="{FF2B5EF4-FFF2-40B4-BE49-F238E27FC236}">
              <a16:creationId xmlns:a16="http://schemas.microsoft.com/office/drawing/2014/main" id="{00000000-0008-0000-0000-000002000000}"/>
            </a:ext>
            <a:ext uri="{147F2762-F138-4A5C-976F-8EAC2B608ADB}">
              <a16:predDERef xmlns:a16="http://schemas.microsoft.com/office/drawing/2014/main" pred="{00000000-0008-0000-0000-00003B000000}"/>
            </a:ext>
          </a:extLst>
        </xdr:cNvPr>
        <xdr:cNvGrpSpPr/>
      </xdr:nvGrpSpPr>
      <xdr:grpSpPr>
        <a:xfrm>
          <a:off x="3350559" y="1725706"/>
          <a:ext cx="4762500" cy="246530"/>
          <a:chOff x="3467100" y="1733550"/>
          <a:chExt cx="4953000" cy="247651"/>
        </a:xfrm>
        <a:solidFill>
          <a:srgbClr val="474B55">
            <a:alpha val="14902"/>
          </a:srgbClr>
        </a:solidFill>
      </xdr:grpSpPr>
      <xdr:sp macro="" textlink="">
        <xdr:nvSpPr>
          <xdr:cNvPr id="94" name="Rectangle 93">
            <a:extLst>
              <a:ext uri="{FF2B5EF4-FFF2-40B4-BE49-F238E27FC236}">
                <a16:creationId xmlns:a16="http://schemas.microsoft.com/office/drawing/2014/main" id="{00000000-0008-0000-0000-00005D000000}"/>
              </a:ext>
            </a:extLst>
          </xdr:cNvPr>
          <xdr:cNvSpPr/>
        </xdr:nvSpPr>
        <xdr:spPr>
          <a:xfrm>
            <a:off x="3467100" y="1733551"/>
            <a:ext cx="4953000" cy="247650"/>
          </a:xfrm>
          <a:prstGeom prst="rect">
            <a:avLst/>
          </a:prstGeom>
          <a:grpFill/>
          <a:ln>
            <a:solidFill>
              <a:srgbClr val="668B5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endParaRPr lang="en-US" sz="1400" b="1">
              <a:solidFill>
                <a:schemeClr val="tx1"/>
              </a:solidFill>
            </a:endParaRPr>
          </a:p>
        </xdr:txBody>
      </xdr:sp>
      <xdr:sp macro="" textlink="">
        <xdr:nvSpPr>
          <xdr:cNvPr id="95" name="Rectangle 94">
            <a:extLst>
              <a:ext uri="{FF2B5EF4-FFF2-40B4-BE49-F238E27FC236}">
                <a16:creationId xmlns:a16="http://schemas.microsoft.com/office/drawing/2014/main" id="{00000000-0008-0000-0000-00005E000000}"/>
              </a:ext>
            </a:extLst>
          </xdr:cNvPr>
          <xdr:cNvSpPr/>
        </xdr:nvSpPr>
        <xdr:spPr>
          <a:xfrm>
            <a:off x="3467100" y="1733550"/>
            <a:ext cx="4952999" cy="247650"/>
          </a:xfrm>
          <a:prstGeom prst="rect">
            <a:avLst/>
          </a:prstGeom>
          <a:grpFill/>
          <a:ln>
            <a:solidFill>
              <a:srgbClr val="D7D7D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ctr"/>
            <a:r>
              <a:rPr lang="en-US" sz="1400" b="1">
                <a:solidFill>
                  <a:srgbClr val="000000"/>
                </a:solidFill>
              </a:rPr>
              <a:t>Program Terms and Conditions</a:t>
            </a:r>
          </a:p>
        </xdr:txBody>
      </xdr:sp>
    </xdr:grpSp>
    <xdr:clientData/>
  </xdr:twoCellAnchor>
  <xdr:twoCellAnchor>
    <xdr:from>
      <xdr:col>0</xdr:col>
      <xdr:colOff>360966</xdr:colOff>
      <xdr:row>3</xdr:row>
      <xdr:rowOff>166844</xdr:rowOff>
    </xdr:from>
    <xdr:to>
      <xdr:col>6</xdr:col>
      <xdr:colOff>288702</xdr:colOff>
      <xdr:row>3</xdr:row>
      <xdr:rowOff>166844</xdr:rowOff>
    </xdr:to>
    <xdr:cxnSp macro="">
      <xdr:nvCxnSpPr>
        <xdr:cNvPr id="120" name="Straight Connector 119">
          <a:extLst>
            <a:ext uri="{FF2B5EF4-FFF2-40B4-BE49-F238E27FC236}">
              <a16:creationId xmlns:a16="http://schemas.microsoft.com/office/drawing/2014/main" id="{76914965-3637-4641-8DDA-0C908EF6900F}"/>
            </a:ext>
          </a:extLst>
        </xdr:cNvPr>
        <xdr:cNvCxnSpPr/>
      </xdr:nvCxnSpPr>
      <xdr:spPr>
        <a:xfrm>
          <a:off x="360966" y="463177"/>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2</xdr:row>
      <xdr:rowOff>20919</xdr:rowOff>
    </xdr:from>
    <xdr:to>
      <xdr:col>6</xdr:col>
      <xdr:colOff>288702</xdr:colOff>
      <xdr:row>2</xdr:row>
      <xdr:rowOff>20919</xdr:rowOff>
    </xdr:to>
    <xdr:cxnSp macro="">
      <xdr:nvCxnSpPr>
        <xdr:cNvPr id="121" name="Straight Connector 120">
          <a:extLst>
            <a:ext uri="{FF2B5EF4-FFF2-40B4-BE49-F238E27FC236}">
              <a16:creationId xmlns:a16="http://schemas.microsoft.com/office/drawing/2014/main" id="{20D5D5A9-6D53-417A-8B8F-7727FFB66536}"/>
            </a:ext>
          </a:extLst>
        </xdr:cNvPr>
        <xdr:cNvCxnSpPr/>
      </xdr:nvCxnSpPr>
      <xdr:spPr>
        <a:xfrm>
          <a:off x="360966" y="26433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2</xdr:row>
      <xdr:rowOff>20919</xdr:rowOff>
    </xdr:from>
    <xdr:to>
      <xdr:col>0</xdr:col>
      <xdr:colOff>360966</xdr:colOff>
      <xdr:row>3</xdr:row>
      <xdr:rowOff>156261</xdr:rowOff>
    </xdr:to>
    <xdr:cxnSp macro="">
      <xdr:nvCxnSpPr>
        <xdr:cNvPr id="122" name="Straight Connector 121">
          <a:extLst>
            <a:ext uri="{FF2B5EF4-FFF2-40B4-BE49-F238E27FC236}">
              <a16:creationId xmlns:a16="http://schemas.microsoft.com/office/drawing/2014/main" id="{1CB7F21E-BE63-4735-B146-01633A784969}"/>
            </a:ext>
          </a:extLst>
        </xdr:cNvPr>
        <xdr:cNvCxnSpPr/>
      </xdr:nvCxnSpPr>
      <xdr:spPr>
        <a:xfrm>
          <a:off x="360966" y="264336"/>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5</xdr:row>
      <xdr:rowOff>156012</xdr:rowOff>
    </xdr:from>
    <xdr:to>
      <xdr:col>6</xdr:col>
      <xdr:colOff>288702</xdr:colOff>
      <xdr:row>5</xdr:row>
      <xdr:rowOff>156012</xdr:rowOff>
    </xdr:to>
    <xdr:cxnSp macro="">
      <xdr:nvCxnSpPr>
        <xdr:cNvPr id="123" name="Straight Connector 122">
          <a:extLst>
            <a:ext uri="{FF2B5EF4-FFF2-40B4-BE49-F238E27FC236}">
              <a16:creationId xmlns:a16="http://schemas.microsoft.com/office/drawing/2014/main" id="{7E5E15F3-FC2F-43A6-9E2D-3BD060245F47}"/>
            </a:ext>
          </a:extLst>
        </xdr:cNvPr>
        <xdr:cNvCxnSpPr/>
      </xdr:nvCxnSpPr>
      <xdr:spPr>
        <a:xfrm>
          <a:off x="360966" y="695762"/>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4</xdr:row>
      <xdr:rowOff>20671</xdr:rowOff>
    </xdr:from>
    <xdr:to>
      <xdr:col>0</xdr:col>
      <xdr:colOff>360966</xdr:colOff>
      <xdr:row>5</xdr:row>
      <xdr:rowOff>156012</xdr:rowOff>
    </xdr:to>
    <xdr:cxnSp macro="">
      <xdr:nvCxnSpPr>
        <xdr:cNvPr id="125" name="Straight Connector 124">
          <a:extLst>
            <a:ext uri="{FF2B5EF4-FFF2-40B4-BE49-F238E27FC236}">
              <a16:creationId xmlns:a16="http://schemas.microsoft.com/office/drawing/2014/main" id="{F33C8AAB-B5A2-420D-96EE-99A8D38E99F0}"/>
            </a:ext>
          </a:extLst>
        </xdr:cNvPr>
        <xdr:cNvCxnSpPr/>
      </xdr:nvCxnSpPr>
      <xdr:spPr>
        <a:xfrm>
          <a:off x="360966" y="507504"/>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7</xdr:row>
      <xdr:rowOff>164722</xdr:rowOff>
    </xdr:from>
    <xdr:to>
      <xdr:col>6</xdr:col>
      <xdr:colOff>288702</xdr:colOff>
      <xdr:row>7</xdr:row>
      <xdr:rowOff>164722</xdr:rowOff>
    </xdr:to>
    <xdr:cxnSp macro="">
      <xdr:nvCxnSpPr>
        <xdr:cNvPr id="126" name="Straight Connector 125">
          <a:extLst>
            <a:ext uri="{FF2B5EF4-FFF2-40B4-BE49-F238E27FC236}">
              <a16:creationId xmlns:a16="http://schemas.microsoft.com/office/drawing/2014/main" id="{8148E881-C43B-4288-BCDD-6A424C273224}"/>
            </a:ext>
          </a:extLst>
        </xdr:cNvPr>
        <xdr:cNvCxnSpPr/>
      </xdr:nvCxnSpPr>
      <xdr:spPr>
        <a:xfrm>
          <a:off x="360966" y="947889"/>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6</xdr:row>
      <xdr:rowOff>22313</xdr:rowOff>
    </xdr:from>
    <xdr:to>
      <xdr:col>6</xdr:col>
      <xdr:colOff>288702</xdr:colOff>
      <xdr:row>6</xdr:row>
      <xdr:rowOff>22313</xdr:rowOff>
    </xdr:to>
    <xdr:cxnSp macro="">
      <xdr:nvCxnSpPr>
        <xdr:cNvPr id="127" name="Straight Connector 126">
          <a:extLst>
            <a:ext uri="{FF2B5EF4-FFF2-40B4-BE49-F238E27FC236}">
              <a16:creationId xmlns:a16="http://schemas.microsoft.com/office/drawing/2014/main" id="{4D47F161-9D77-44D8-91E3-991AB6E18972}"/>
            </a:ext>
          </a:extLst>
        </xdr:cNvPr>
        <xdr:cNvCxnSpPr/>
      </xdr:nvCxnSpPr>
      <xdr:spPr>
        <a:xfrm>
          <a:off x="360966" y="752563"/>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6</xdr:row>
      <xdr:rowOff>22313</xdr:rowOff>
    </xdr:from>
    <xdr:to>
      <xdr:col>0</xdr:col>
      <xdr:colOff>360966</xdr:colOff>
      <xdr:row>7</xdr:row>
      <xdr:rowOff>154139</xdr:rowOff>
    </xdr:to>
    <xdr:cxnSp macro="">
      <xdr:nvCxnSpPr>
        <xdr:cNvPr id="128" name="Straight Connector 127">
          <a:extLst>
            <a:ext uri="{FF2B5EF4-FFF2-40B4-BE49-F238E27FC236}">
              <a16:creationId xmlns:a16="http://schemas.microsoft.com/office/drawing/2014/main" id="{FFA9019F-7286-4412-B200-CA684451F8D7}"/>
            </a:ext>
          </a:extLst>
        </xdr:cNvPr>
        <xdr:cNvCxnSpPr/>
      </xdr:nvCxnSpPr>
      <xdr:spPr>
        <a:xfrm>
          <a:off x="360966" y="752563"/>
          <a:ext cx="0" cy="184743"/>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9</xdr:row>
      <xdr:rowOff>153891</xdr:rowOff>
    </xdr:from>
    <xdr:to>
      <xdr:col>6</xdr:col>
      <xdr:colOff>288702</xdr:colOff>
      <xdr:row>9</xdr:row>
      <xdr:rowOff>153891</xdr:rowOff>
    </xdr:to>
    <xdr:cxnSp macro="">
      <xdr:nvCxnSpPr>
        <xdr:cNvPr id="129" name="Straight Connector 128">
          <a:extLst>
            <a:ext uri="{FF2B5EF4-FFF2-40B4-BE49-F238E27FC236}">
              <a16:creationId xmlns:a16="http://schemas.microsoft.com/office/drawing/2014/main" id="{A4DB5E1F-5A1A-4457-99D9-0F899418160E}"/>
            </a:ext>
          </a:extLst>
        </xdr:cNvPr>
        <xdr:cNvCxnSpPr/>
      </xdr:nvCxnSpPr>
      <xdr:spPr>
        <a:xfrm>
          <a:off x="360966" y="1180474"/>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360965</xdr:colOff>
      <xdr:row>8</xdr:row>
      <xdr:rowOff>20172</xdr:rowOff>
    </xdr:from>
    <xdr:to>
      <xdr:col>7</xdr:col>
      <xdr:colOff>42333</xdr:colOff>
      <xdr:row>8</xdr:row>
      <xdr:rowOff>31750</xdr:rowOff>
    </xdr:to>
    <xdr:cxnSp macro="">
      <xdr:nvCxnSpPr>
        <xdr:cNvPr id="130" name="Straight Connector 129">
          <a:extLst>
            <a:ext uri="{FF2B5EF4-FFF2-40B4-BE49-F238E27FC236}">
              <a16:creationId xmlns:a16="http://schemas.microsoft.com/office/drawing/2014/main" id="{306A2C67-4F41-48A7-8B8E-A082B14F2C31}"/>
            </a:ext>
          </a:extLst>
        </xdr:cNvPr>
        <xdr:cNvCxnSpPr/>
      </xdr:nvCxnSpPr>
      <xdr:spPr>
        <a:xfrm>
          <a:off x="360965" y="993839"/>
          <a:ext cx="1903868" cy="1157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8</xdr:row>
      <xdr:rowOff>20172</xdr:rowOff>
    </xdr:from>
    <xdr:to>
      <xdr:col>0</xdr:col>
      <xdr:colOff>360966</xdr:colOff>
      <xdr:row>9</xdr:row>
      <xdr:rowOff>153891</xdr:rowOff>
    </xdr:to>
    <xdr:cxnSp macro="">
      <xdr:nvCxnSpPr>
        <xdr:cNvPr id="131" name="Straight Connector 130">
          <a:extLst>
            <a:ext uri="{FF2B5EF4-FFF2-40B4-BE49-F238E27FC236}">
              <a16:creationId xmlns:a16="http://schemas.microsoft.com/office/drawing/2014/main" id="{D70EBA19-61B1-4AB6-BBF1-4204F590B720}"/>
            </a:ext>
          </a:extLst>
        </xdr:cNvPr>
        <xdr:cNvCxnSpPr/>
      </xdr:nvCxnSpPr>
      <xdr:spPr>
        <a:xfrm>
          <a:off x="360966" y="993839"/>
          <a:ext cx="0" cy="186635"/>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11</xdr:row>
      <xdr:rowOff>153641</xdr:rowOff>
    </xdr:from>
    <xdr:to>
      <xdr:col>6</xdr:col>
      <xdr:colOff>288702</xdr:colOff>
      <xdr:row>11</xdr:row>
      <xdr:rowOff>153641</xdr:rowOff>
    </xdr:to>
    <xdr:cxnSp macro="">
      <xdr:nvCxnSpPr>
        <xdr:cNvPr id="132" name="Straight Connector 131">
          <a:extLst>
            <a:ext uri="{FF2B5EF4-FFF2-40B4-BE49-F238E27FC236}">
              <a16:creationId xmlns:a16="http://schemas.microsoft.com/office/drawing/2014/main" id="{AE0E7812-61CC-4CE4-86C9-253A9835ABBE}"/>
            </a:ext>
          </a:extLst>
        </xdr:cNvPr>
        <xdr:cNvCxnSpPr/>
      </xdr:nvCxnSpPr>
      <xdr:spPr>
        <a:xfrm>
          <a:off x="360966" y="1423641"/>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10</xdr:row>
      <xdr:rowOff>19923</xdr:rowOff>
    </xdr:from>
    <xdr:to>
      <xdr:col>6</xdr:col>
      <xdr:colOff>288702</xdr:colOff>
      <xdr:row>10</xdr:row>
      <xdr:rowOff>19923</xdr:rowOff>
    </xdr:to>
    <xdr:cxnSp macro="">
      <xdr:nvCxnSpPr>
        <xdr:cNvPr id="133" name="Straight Connector 132">
          <a:extLst>
            <a:ext uri="{FF2B5EF4-FFF2-40B4-BE49-F238E27FC236}">
              <a16:creationId xmlns:a16="http://schemas.microsoft.com/office/drawing/2014/main" id="{31A8A686-6739-49E9-B142-5B6733F865B4}"/>
            </a:ext>
          </a:extLst>
        </xdr:cNvPr>
        <xdr:cNvCxnSpPr/>
      </xdr:nvCxnSpPr>
      <xdr:spPr>
        <a:xfrm>
          <a:off x="360966" y="123700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10</xdr:row>
      <xdr:rowOff>19923</xdr:rowOff>
    </xdr:from>
    <xdr:to>
      <xdr:col>0</xdr:col>
      <xdr:colOff>360966</xdr:colOff>
      <xdr:row>11</xdr:row>
      <xdr:rowOff>153641</xdr:rowOff>
    </xdr:to>
    <xdr:cxnSp macro="">
      <xdr:nvCxnSpPr>
        <xdr:cNvPr id="134" name="Straight Connector 133">
          <a:extLst>
            <a:ext uri="{FF2B5EF4-FFF2-40B4-BE49-F238E27FC236}">
              <a16:creationId xmlns:a16="http://schemas.microsoft.com/office/drawing/2014/main" id="{3073FF3E-1CAE-43E3-A529-783F4D562383}"/>
            </a:ext>
          </a:extLst>
        </xdr:cNvPr>
        <xdr:cNvCxnSpPr/>
      </xdr:nvCxnSpPr>
      <xdr:spPr>
        <a:xfrm>
          <a:off x="360966" y="1237006"/>
          <a:ext cx="0" cy="186635"/>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13</xdr:row>
      <xdr:rowOff>155015</xdr:rowOff>
    </xdr:from>
    <xdr:to>
      <xdr:col>6</xdr:col>
      <xdr:colOff>288702</xdr:colOff>
      <xdr:row>13</xdr:row>
      <xdr:rowOff>155015</xdr:rowOff>
    </xdr:to>
    <xdr:cxnSp macro="">
      <xdr:nvCxnSpPr>
        <xdr:cNvPr id="135" name="Straight Connector 134">
          <a:extLst>
            <a:ext uri="{FF2B5EF4-FFF2-40B4-BE49-F238E27FC236}">
              <a16:creationId xmlns:a16="http://schemas.microsoft.com/office/drawing/2014/main" id="{D44BD4CF-ADE3-4021-86E0-D9A32BF32DEB}"/>
            </a:ext>
          </a:extLst>
        </xdr:cNvPr>
        <xdr:cNvCxnSpPr/>
      </xdr:nvCxnSpPr>
      <xdr:spPr>
        <a:xfrm>
          <a:off x="360966" y="1668432"/>
          <a:ext cx="1790403" cy="0"/>
        </a:xfrm>
        <a:prstGeom prst="line">
          <a:avLst/>
        </a:prstGeom>
        <a:solidFill>
          <a:srgbClr val="2C1126"/>
        </a:solidFill>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12</xdr:row>
      <xdr:rowOff>19674</xdr:rowOff>
    </xdr:from>
    <xdr:to>
      <xdr:col>6</xdr:col>
      <xdr:colOff>288702</xdr:colOff>
      <xdr:row>12</xdr:row>
      <xdr:rowOff>19674</xdr:rowOff>
    </xdr:to>
    <xdr:cxnSp macro="">
      <xdr:nvCxnSpPr>
        <xdr:cNvPr id="136" name="Straight Connector 135">
          <a:extLst>
            <a:ext uri="{FF2B5EF4-FFF2-40B4-BE49-F238E27FC236}">
              <a16:creationId xmlns:a16="http://schemas.microsoft.com/office/drawing/2014/main" id="{3612598A-9B2B-4968-A18D-8F3A538AC5AD}"/>
            </a:ext>
          </a:extLst>
        </xdr:cNvPr>
        <xdr:cNvCxnSpPr/>
      </xdr:nvCxnSpPr>
      <xdr:spPr>
        <a:xfrm>
          <a:off x="360966" y="1480174"/>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360966</xdr:colOff>
      <xdr:row>12</xdr:row>
      <xdr:rowOff>19674</xdr:rowOff>
    </xdr:from>
    <xdr:to>
      <xdr:col>0</xdr:col>
      <xdr:colOff>360966</xdr:colOff>
      <xdr:row>13</xdr:row>
      <xdr:rowOff>155015</xdr:rowOff>
    </xdr:to>
    <xdr:cxnSp macro="">
      <xdr:nvCxnSpPr>
        <xdr:cNvPr id="137" name="Straight Connector 136">
          <a:extLst>
            <a:ext uri="{FF2B5EF4-FFF2-40B4-BE49-F238E27FC236}">
              <a16:creationId xmlns:a16="http://schemas.microsoft.com/office/drawing/2014/main" id="{C1A52DA7-4B27-4B76-ADEE-4DC8CB42F3EE}"/>
            </a:ext>
          </a:extLst>
        </xdr:cNvPr>
        <xdr:cNvCxnSpPr/>
      </xdr:nvCxnSpPr>
      <xdr:spPr>
        <a:xfrm>
          <a:off x="360966" y="1480174"/>
          <a:ext cx="0" cy="188258"/>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1132</xdr:colOff>
      <xdr:row>3</xdr:row>
      <xdr:rowOff>179913</xdr:rowOff>
    </xdr:from>
    <xdr:to>
      <xdr:col>6</xdr:col>
      <xdr:colOff>337682</xdr:colOff>
      <xdr:row>5</xdr:row>
      <xdr:rowOff>165096</xdr:rowOff>
    </xdr:to>
    <xdr:sp macro="" textlink="">
      <xdr:nvSpPr>
        <xdr:cNvPr id="139" name="TextBox 138" title="Page Navigation">
          <a:hlinkClick xmlns:r="http://schemas.openxmlformats.org/officeDocument/2006/relationships" r:id="rId11"/>
          <a:extLst>
            <a:ext uri="{FF2B5EF4-FFF2-40B4-BE49-F238E27FC236}">
              <a16:creationId xmlns:a16="http://schemas.microsoft.com/office/drawing/2014/main" id="{7FCBF922-2542-D061-92A8-B2A26FDF23F5}"/>
            </a:ext>
          </a:extLst>
        </xdr:cNvPr>
        <xdr:cNvSpPr txBox="1"/>
      </xdr:nvSpPr>
      <xdr:spPr>
        <a:xfrm>
          <a:off x="371549" y="476246"/>
          <a:ext cx="1828800" cy="228600"/>
        </a:xfrm>
        <a:prstGeom prst="rect">
          <a:avLst/>
        </a:prstGeom>
        <a:solidFill>
          <a:schemeClr val="bg1">
            <a:alpha val="2500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91440" tIns="0" rIns="0" bIns="0" rtlCol="0" anchor="ctr" anchorCtr="0">
          <a:noAutofit/>
        </a:bodyPr>
        <a:lstStyle/>
        <a:p>
          <a:r>
            <a:rPr lang="en-US" sz="1100" b="0">
              <a:ln>
                <a:noFill/>
              </a:ln>
              <a:solidFill>
                <a:schemeClr val="bg1"/>
              </a:solidFill>
              <a:effectLst/>
              <a:latin typeface="+mn-lt"/>
              <a:ea typeface="+mn-ea"/>
              <a:cs typeface="+mn-cs"/>
              <a:sym typeface="Webdings" panose="05030102010509060703" pitchFamily="18" charset="2"/>
            </a:rPr>
            <a:t>Photo</a:t>
          </a:r>
          <a:r>
            <a:rPr lang="en-US" sz="1100" b="0" baseline="0">
              <a:ln>
                <a:noFill/>
              </a:ln>
              <a:solidFill>
                <a:schemeClr val="bg1"/>
              </a:solidFill>
              <a:effectLst/>
              <a:latin typeface="+mn-lt"/>
              <a:ea typeface="+mn-ea"/>
              <a:cs typeface="+mn-cs"/>
              <a:sym typeface="Webdings" panose="05030102010509060703" pitchFamily="18" charset="2"/>
            </a:rPr>
            <a:t> Verfication Guidance</a:t>
          </a:r>
          <a:r>
            <a:rPr lang="en-US" sz="1100" b="0" baseline="0">
              <a:ln>
                <a:noFill/>
              </a:ln>
              <a:solidFill>
                <a:schemeClr val="bg1"/>
              </a:solidFill>
              <a:sym typeface="Webdings" panose="05030102010509060703" pitchFamily="18" charset="2"/>
            </a:rPr>
            <a:t> </a:t>
          </a:r>
          <a:endParaRPr lang="en-US" sz="1100" b="0">
            <a:ln>
              <a:noFill/>
            </a:ln>
            <a:solidFill>
              <a:schemeClr val="bg1"/>
            </a:solidFill>
            <a:sym typeface="Webdings" panose="05030102010509060703" pitchFamily="18" charset="2"/>
          </a:endParaRPr>
        </a:p>
      </xdr:txBody>
    </xdr:sp>
    <xdr:clientData fPrintsWithSheet="0"/>
  </xdr:twoCellAnchor>
  <xdr:twoCellAnchor>
    <xdr:from>
      <xdr:col>0</xdr:col>
      <xdr:colOff>365200</xdr:colOff>
      <xdr:row>4</xdr:row>
      <xdr:rowOff>15963</xdr:rowOff>
    </xdr:from>
    <xdr:to>
      <xdr:col>6</xdr:col>
      <xdr:colOff>292936</xdr:colOff>
      <xdr:row>4</xdr:row>
      <xdr:rowOff>15963</xdr:rowOff>
    </xdr:to>
    <xdr:cxnSp macro="">
      <xdr:nvCxnSpPr>
        <xdr:cNvPr id="140" name="Straight Connector 139">
          <a:extLst>
            <a:ext uri="{FF2B5EF4-FFF2-40B4-BE49-F238E27FC236}">
              <a16:creationId xmlns:a16="http://schemas.microsoft.com/office/drawing/2014/main" id="{67EA0094-610F-4790-927F-92E05806412C}"/>
            </a:ext>
          </a:extLst>
        </xdr:cNvPr>
        <xdr:cNvCxnSpPr/>
      </xdr:nvCxnSpPr>
      <xdr:spPr>
        <a:xfrm>
          <a:off x="365200" y="502796"/>
          <a:ext cx="1790403" cy="0"/>
        </a:xfrm>
        <a:prstGeom prst="line">
          <a:avLst/>
        </a:prstGeom>
        <a:solidFill>
          <a:srgbClr val="2C1126"/>
        </a:solidFill>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338666</xdr:colOff>
      <xdr:row>0</xdr:row>
      <xdr:rowOff>42333</xdr:rowOff>
    </xdr:from>
    <xdr:ext cx="1859642" cy="190501"/>
    <xdr:sp macro="" textlink="">
      <xdr:nvSpPr>
        <xdr:cNvPr id="141" name="TextBox 140" title="Page Navigation">
          <a:extLst>
            <a:ext uri="{FF2B5EF4-FFF2-40B4-BE49-F238E27FC236}">
              <a16:creationId xmlns:a16="http://schemas.microsoft.com/office/drawing/2014/main" id="{C4969B09-E62C-4075-BAC3-F5766EBFA462}"/>
            </a:ext>
          </a:extLst>
        </xdr:cNvPr>
        <xdr:cNvSpPr txBox="1"/>
      </xdr:nvSpPr>
      <xdr:spPr>
        <a:xfrm>
          <a:off x="338666" y="42333"/>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ctr"/>
          <a:r>
            <a:rPr lang="en-US" sz="1100" b="0" i="1">
              <a:solidFill>
                <a:schemeClr val="bg1"/>
              </a:solidFill>
              <a:sym typeface="Webdings" panose="05030102010509060703" pitchFamily="18" charset="2"/>
            </a:rPr>
            <a:t>Application Navigation</a:t>
          </a:r>
          <a:endParaRPr lang="en-US" sz="1100" b="0" i="1">
            <a:solidFill>
              <a:schemeClr val="bg1"/>
            </a:solidFill>
          </a:endParaRPr>
        </a:p>
      </xdr:txBody>
    </xdr:sp>
    <xdr:clientData fPrintsWithSheet="0"/>
  </xdr:oneCellAnchor>
  <xdr:oneCellAnchor>
    <xdr:from>
      <xdr:col>1</xdr:col>
      <xdr:colOff>0</xdr:colOff>
      <xdr:row>8</xdr:row>
      <xdr:rowOff>19668</xdr:rowOff>
    </xdr:from>
    <xdr:ext cx="1859642" cy="190501"/>
    <xdr:sp macro="" textlink="">
      <xdr:nvSpPr>
        <xdr:cNvPr id="142" name="TextBox 141" title="Page Navigation">
          <a:hlinkClick xmlns:r="http://schemas.openxmlformats.org/officeDocument/2006/relationships" r:id="rId12"/>
          <a:extLst>
            <a:ext uri="{FF2B5EF4-FFF2-40B4-BE49-F238E27FC236}">
              <a16:creationId xmlns:a16="http://schemas.microsoft.com/office/drawing/2014/main" id="{B2AB1D7C-B9D6-476E-BD32-2E1D88AB5022}"/>
            </a:ext>
          </a:extLst>
        </xdr:cNvPr>
        <xdr:cNvSpPr txBox="1"/>
      </xdr:nvSpPr>
      <xdr:spPr>
        <a:xfrm>
          <a:off x="370417" y="993335"/>
          <a:ext cx="1859642" cy="190501"/>
        </a:xfrm>
        <a:prstGeom prst="rect">
          <a:avLst/>
        </a:prstGeom>
        <a:solidFill>
          <a:schemeClr val="bg1">
            <a:alpha val="0"/>
          </a:schemeClr>
        </a:solidFill>
        <a:ln w="6350">
          <a:noFill/>
        </a:ln>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chorCtr="0">
          <a:noAutofit/>
        </a:bodyPr>
        <a:lstStyle/>
        <a:p>
          <a:pPr algn="l"/>
          <a:r>
            <a:rPr lang="en-US" sz="1100" b="0" i="1">
              <a:solidFill>
                <a:schemeClr val="bg1"/>
              </a:solidFill>
              <a:sym typeface="Webdings" panose="05030102010509060703" pitchFamily="18" charset="2"/>
            </a:rPr>
            <a:t>     </a:t>
          </a:r>
          <a:r>
            <a:rPr lang="en-US" sz="1100" b="0" i="1">
              <a:solidFill>
                <a:srgbClr val="667E3A"/>
              </a:solidFill>
              <a:sym typeface="Webdings" panose="05030102010509060703" pitchFamily="18" charset="2"/>
            </a:rPr>
            <a:t>Partners</a:t>
          </a:r>
          <a:endParaRPr lang="en-US" sz="1100" b="0" i="1">
            <a:solidFill>
              <a:srgbClr val="667E3A"/>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145676</xdr:rowOff>
    </xdr:from>
    <xdr:to>
      <xdr:col>0</xdr:col>
      <xdr:colOff>0</xdr:colOff>
      <xdr:row>3</xdr:row>
      <xdr:rowOff>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2286000" y="145676"/>
          <a:ext cx="1639670" cy="518335"/>
        </a:xfrm>
        <a:prstGeom prst="rect">
          <a:avLst/>
        </a:prstGeom>
        <a:solidFill>
          <a:srgbClr val="C3E7E3"/>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1800" b="1">
              <a:solidFill>
                <a:sysClr val="windowText" lastClr="000000"/>
              </a:solidFill>
            </a:rPr>
            <a:t>Project #1</a:t>
          </a:r>
        </a:p>
      </xdr:txBody>
    </xdr:sp>
    <xdr:clientData/>
  </xdr:twoCellAnchor>
  <xdr:twoCellAnchor editAs="oneCell">
    <xdr:from>
      <xdr:col>2</xdr:col>
      <xdr:colOff>85106</xdr:colOff>
      <xdr:row>2</xdr:row>
      <xdr:rowOff>176894</xdr:rowOff>
    </xdr:from>
    <xdr:to>
      <xdr:col>4</xdr:col>
      <xdr:colOff>120753</xdr:colOff>
      <xdr:row>4</xdr:row>
      <xdr:rowOff>222489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7106" y="666751"/>
          <a:ext cx="3587111" cy="5354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khaman/Downloads/PSE_BLi_STANDARD_Application%20(10).xlsx" TargetMode="External"/><Relationship Id="rId1" Type="http://schemas.openxmlformats.org/officeDocument/2006/relationships/externalLinkPath" Target="/Users/khaman/Downloads/PSE_BLi_STANDARD_Application%20(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khaman/Downloads/PSE_BLi_STANDARD_Application%20(8).xlsx" TargetMode="External"/><Relationship Id="rId1" Type="http://schemas.openxmlformats.org/officeDocument/2006/relationships/externalLinkPath" Target="/Users/khaman/Downloads/PSE_BLi_STANDARD_Application%2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ROVED_Measure%20Case_Light%20Fixture_2025%20-%20KR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haman\Downloads\PSE_BLi_STANDARD_Application%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Lookup"/>
      <sheetName val="WSEC"/>
      <sheetName val="WSEC B_A_M"/>
      <sheetName val="Space Table"/>
      <sheetName val="CNC DSMc SOW"/>
      <sheetName val="Changes"/>
      <sheetName val="PSE_BLi_STANDARD_Application (1"/>
    </sheetNames>
    <sheetDataSet>
      <sheetData sheetId="0"/>
      <sheetData sheetId="1">
        <row r="24">
          <cell r="H24" t="str">
            <v>RETROFIT</v>
          </cell>
        </row>
        <row r="38">
          <cell r="O38">
            <v>0</v>
          </cell>
        </row>
        <row r="63">
          <cell r="AJ63"/>
        </row>
        <row r="81">
          <cell r="BH81" t="str">
            <v>PAYEE  - Company</v>
          </cell>
          <cell r="BI81">
            <v>0</v>
          </cell>
          <cell r="BJ81" t="str">
            <v/>
          </cell>
          <cell r="BK81" t="str">
            <v/>
          </cell>
          <cell r="BL81">
            <v>0</v>
          </cell>
        </row>
        <row r="82">
          <cell r="BH82"/>
          <cell r="BI82"/>
          <cell r="BJ82"/>
          <cell r="BK82"/>
          <cell r="BL82"/>
        </row>
        <row r="83">
          <cell r="BH83" t="str">
            <v>PAYEE name (first and last)</v>
          </cell>
          <cell r="BI83">
            <v>0</v>
          </cell>
          <cell r="BJ83" t="str">
            <v/>
          </cell>
          <cell r="BK83" t="str">
            <v/>
          </cell>
          <cell r="BL83">
            <v>0</v>
          </cell>
        </row>
        <row r="84">
          <cell r="BH84"/>
          <cell r="BI84"/>
          <cell r="BJ84"/>
          <cell r="BK84"/>
          <cell r="BL84"/>
        </row>
        <row r="85">
          <cell r="BH85" t="str">
            <v>Email</v>
          </cell>
          <cell r="BI85">
            <v>0</v>
          </cell>
          <cell r="BJ85" t="str">
            <v/>
          </cell>
          <cell r="BK85" t="str">
            <v/>
          </cell>
          <cell r="BL85">
            <v>0</v>
          </cell>
        </row>
        <row r="86">
          <cell r="BH86"/>
          <cell r="BI86"/>
          <cell r="BJ86"/>
          <cell r="BK86"/>
          <cell r="BL86"/>
        </row>
        <row r="87">
          <cell r="BH87" t="str">
            <v>Phone #</v>
          </cell>
          <cell r="BI87">
            <v>0</v>
          </cell>
          <cell r="BJ87" t="str">
            <v/>
          </cell>
          <cell r="BK87" t="str">
            <v/>
          </cell>
          <cell r="BL87">
            <v>0</v>
          </cell>
        </row>
        <row r="88">
          <cell r="BH88"/>
          <cell r="BI88"/>
          <cell r="BJ88"/>
          <cell r="BK88"/>
          <cell r="BL88"/>
        </row>
        <row r="89">
          <cell r="BH89" t="str">
            <v>Address</v>
          </cell>
          <cell r="BI89">
            <v>0</v>
          </cell>
          <cell r="BJ89" t="str">
            <v/>
          </cell>
          <cell r="BK89" t="str">
            <v/>
          </cell>
          <cell r="BL89">
            <v>0</v>
          </cell>
        </row>
        <row r="90">
          <cell r="BH90"/>
          <cell r="BI90"/>
          <cell r="BJ90"/>
          <cell r="BK90"/>
          <cell r="BL90"/>
        </row>
        <row r="91">
          <cell r="BH91" t="str">
            <v>City</v>
          </cell>
          <cell r="BI91">
            <v>0</v>
          </cell>
          <cell r="BJ91" t="str">
            <v/>
          </cell>
          <cell r="BK91" t="str">
            <v/>
          </cell>
          <cell r="BL91">
            <v>0</v>
          </cell>
        </row>
        <row r="92">
          <cell r="BH92"/>
          <cell r="BI92"/>
          <cell r="BJ92"/>
          <cell r="BK92"/>
          <cell r="BL92"/>
        </row>
        <row r="93">
          <cell r="BH93" t="str">
            <v>State</v>
          </cell>
          <cell r="BI93" t="str">
            <v>WA</v>
          </cell>
          <cell r="BJ93" t="str">
            <v/>
          </cell>
          <cell r="BK93" t="str">
            <v/>
          </cell>
          <cell r="BL93">
            <v>0</v>
          </cell>
        </row>
        <row r="94">
          <cell r="BH94"/>
          <cell r="BI94"/>
          <cell r="BJ94"/>
          <cell r="BK94"/>
          <cell r="BL94"/>
        </row>
        <row r="95">
          <cell r="BH95" t="str">
            <v>Zip</v>
          </cell>
          <cell r="BI95">
            <v>0</v>
          </cell>
          <cell r="BJ95" t="str">
            <v/>
          </cell>
          <cell r="BK95" t="str">
            <v/>
          </cell>
          <cell r="BL95">
            <v>0</v>
          </cell>
        </row>
      </sheetData>
      <sheetData sheetId="2">
        <row r="25">
          <cell r="C25" t="str">
            <v xml:space="preserve"> Fixture List</v>
          </cell>
        </row>
        <row r="83">
          <cell r="AK83">
            <v>0</v>
          </cell>
        </row>
        <row r="92">
          <cell r="CM92">
            <v>0</v>
          </cell>
          <cell r="EP92">
            <v>1</v>
          </cell>
        </row>
        <row r="93">
          <cell r="BM93" t="str">
            <v/>
          </cell>
          <cell r="BN93" t="str">
            <v/>
          </cell>
          <cell r="BO93" t="b">
            <v>0</v>
          </cell>
          <cell r="BP93" t="str">
            <v/>
          </cell>
          <cell r="BQ93" t="str">
            <v/>
          </cell>
          <cell r="BR93" t="str">
            <v/>
          </cell>
          <cell r="BS93">
            <v>0</v>
          </cell>
          <cell r="BT93" t="str">
            <v/>
          </cell>
          <cell r="BU93"/>
          <cell r="CM93" t="str">
            <v/>
          </cell>
          <cell r="CN93" t="str">
            <v/>
          </cell>
          <cell r="DM93" t="str">
            <v/>
          </cell>
          <cell r="DN93" t="str">
            <v/>
          </cell>
          <cell r="EP93">
            <v>50</v>
          </cell>
          <cell r="EQ93" t="str">
            <v>08 Other Interior Fixture Removed, (1) Existing #Removed</v>
          </cell>
        </row>
        <row r="94">
          <cell r="BM94" t="str">
            <v/>
          </cell>
          <cell r="BN94" t="str">
            <v/>
          </cell>
          <cell r="BO94" t="b">
            <v>0</v>
          </cell>
          <cell r="BP94" t="str">
            <v/>
          </cell>
          <cell r="BQ94" t="str">
            <v/>
          </cell>
          <cell r="BR94" t="str">
            <v/>
          </cell>
          <cell r="BS94">
            <v>0</v>
          </cell>
          <cell r="BT94" t="str">
            <v/>
          </cell>
          <cell r="BU94"/>
          <cell r="CM94" t="str">
            <v/>
          </cell>
          <cell r="CN94" t="str">
            <v/>
          </cell>
          <cell r="DM94" t="str">
            <v/>
          </cell>
          <cell r="DN94" t="str">
            <v/>
          </cell>
          <cell r="EP94" t="str">
            <v/>
          </cell>
          <cell r="EQ94" t="str">
            <v/>
          </cell>
        </row>
        <row r="95">
          <cell r="BM95" t="str">
            <v/>
          </cell>
          <cell r="BN95" t="str">
            <v/>
          </cell>
          <cell r="BO95" t="b">
            <v>0</v>
          </cell>
          <cell r="BP95" t="str">
            <v/>
          </cell>
          <cell r="BQ95" t="str">
            <v/>
          </cell>
          <cell r="BR95" t="str">
            <v/>
          </cell>
          <cell r="BS95">
            <v>0</v>
          </cell>
          <cell r="BT95" t="str">
            <v/>
          </cell>
          <cell r="BU95"/>
          <cell r="CM95" t="str">
            <v/>
          </cell>
          <cell r="CN95" t="str">
            <v/>
          </cell>
          <cell r="DM95" t="str">
            <v/>
          </cell>
          <cell r="DN95" t="str">
            <v/>
          </cell>
          <cell r="EP95" t="str">
            <v/>
          </cell>
          <cell r="EQ95" t="str">
            <v/>
          </cell>
        </row>
        <row r="96">
          <cell r="BM96" t="str">
            <v/>
          </cell>
          <cell r="BN96" t="str">
            <v/>
          </cell>
          <cell r="BO96" t="b">
            <v>0</v>
          </cell>
          <cell r="BP96" t="str">
            <v/>
          </cell>
          <cell r="BQ96" t="str">
            <v/>
          </cell>
          <cell r="BR96" t="str">
            <v/>
          </cell>
          <cell r="BS96">
            <v>0</v>
          </cell>
          <cell r="BT96" t="str">
            <v/>
          </cell>
          <cell r="BU96"/>
          <cell r="CM96" t="str">
            <v/>
          </cell>
          <cell r="CN96" t="str">
            <v/>
          </cell>
          <cell r="DM96" t="str">
            <v/>
          </cell>
          <cell r="DN96" t="str">
            <v/>
          </cell>
          <cell r="EP96" t="str">
            <v/>
          </cell>
          <cell r="EQ96" t="str">
            <v/>
          </cell>
        </row>
        <row r="97">
          <cell r="BM97" t="str">
            <v/>
          </cell>
          <cell r="BN97" t="str">
            <v/>
          </cell>
          <cell r="BO97" t="b">
            <v>0</v>
          </cell>
          <cell r="BP97" t="str">
            <v/>
          </cell>
          <cell r="BQ97" t="str">
            <v/>
          </cell>
          <cell r="BR97" t="str">
            <v/>
          </cell>
          <cell r="BS97">
            <v>0</v>
          </cell>
          <cell r="BT97" t="str">
            <v/>
          </cell>
          <cell r="BU97"/>
          <cell r="CM97" t="str">
            <v/>
          </cell>
          <cell r="CN97" t="str">
            <v/>
          </cell>
          <cell r="DM97" t="str">
            <v/>
          </cell>
          <cell r="DN97" t="str">
            <v/>
          </cell>
          <cell r="EP97" t="str">
            <v/>
          </cell>
          <cell r="EQ97" t="str">
            <v/>
          </cell>
        </row>
        <row r="98">
          <cell r="BM98" t="str">
            <v/>
          </cell>
          <cell r="BN98" t="str">
            <v/>
          </cell>
          <cell r="BO98" t="b">
            <v>0</v>
          </cell>
          <cell r="BP98" t="str">
            <v/>
          </cell>
          <cell r="BQ98" t="str">
            <v/>
          </cell>
          <cell r="BR98" t="str">
            <v/>
          </cell>
          <cell r="BS98">
            <v>0</v>
          </cell>
          <cell r="BT98" t="str">
            <v/>
          </cell>
          <cell r="BU98"/>
          <cell r="CM98" t="str">
            <v/>
          </cell>
          <cell r="CN98" t="str">
            <v/>
          </cell>
          <cell r="DM98" t="str">
            <v/>
          </cell>
          <cell r="DN98" t="str">
            <v/>
          </cell>
          <cell r="EP98" t="str">
            <v/>
          </cell>
          <cell r="EQ98" t="str">
            <v/>
          </cell>
        </row>
        <row r="99">
          <cell r="BM99" t="str">
            <v/>
          </cell>
          <cell r="BN99" t="str">
            <v/>
          </cell>
          <cell r="BO99" t="b">
            <v>0</v>
          </cell>
          <cell r="BP99" t="str">
            <v/>
          </cell>
          <cell r="BQ99" t="str">
            <v/>
          </cell>
          <cell r="BR99" t="str">
            <v/>
          </cell>
          <cell r="BS99">
            <v>0</v>
          </cell>
          <cell r="BT99" t="str">
            <v/>
          </cell>
          <cell r="BU99"/>
          <cell r="CM99" t="str">
            <v/>
          </cell>
          <cell r="CN99" t="str">
            <v/>
          </cell>
          <cell r="DM99" t="str">
            <v/>
          </cell>
          <cell r="DN99" t="str">
            <v/>
          </cell>
          <cell r="EP99" t="str">
            <v/>
          </cell>
          <cell r="EQ99" t="str">
            <v/>
          </cell>
        </row>
        <row r="100">
          <cell r="BM100" t="str">
            <v/>
          </cell>
          <cell r="BN100" t="str">
            <v/>
          </cell>
          <cell r="BO100" t="b">
            <v>0</v>
          </cell>
          <cell r="BP100" t="str">
            <v/>
          </cell>
          <cell r="BQ100" t="str">
            <v/>
          </cell>
          <cell r="BR100" t="str">
            <v/>
          </cell>
          <cell r="BS100">
            <v>0</v>
          </cell>
          <cell r="BT100" t="str">
            <v/>
          </cell>
          <cell r="BU100"/>
          <cell r="CM100" t="str">
            <v/>
          </cell>
          <cell r="CN100" t="str">
            <v/>
          </cell>
          <cell r="DM100" t="str">
            <v/>
          </cell>
          <cell r="DN100" t="str">
            <v/>
          </cell>
          <cell r="EP100" t="str">
            <v/>
          </cell>
          <cell r="EQ100" t="str">
            <v/>
          </cell>
        </row>
        <row r="101">
          <cell r="BM101" t="str">
            <v/>
          </cell>
          <cell r="BN101" t="str">
            <v/>
          </cell>
          <cell r="BO101" t="b">
            <v>0</v>
          </cell>
          <cell r="BP101" t="str">
            <v/>
          </cell>
          <cell r="BQ101" t="str">
            <v/>
          </cell>
          <cell r="BR101" t="str">
            <v/>
          </cell>
          <cell r="BS101">
            <v>0</v>
          </cell>
          <cell r="BT101" t="str">
            <v/>
          </cell>
          <cell r="BU101"/>
          <cell r="CM101" t="str">
            <v/>
          </cell>
          <cell r="CN101" t="str">
            <v/>
          </cell>
          <cell r="DM101" t="str">
            <v/>
          </cell>
          <cell r="DN101" t="str">
            <v/>
          </cell>
          <cell r="EP101" t="str">
            <v/>
          </cell>
          <cell r="EQ101" t="str">
            <v/>
          </cell>
        </row>
        <row r="102">
          <cell r="BM102" t="str">
            <v/>
          </cell>
          <cell r="BN102" t="str">
            <v/>
          </cell>
          <cell r="BO102" t="b">
            <v>0</v>
          </cell>
          <cell r="BP102" t="str">
            <v/>
          </cell>
          <cell r="BQ102" t="str">
            <v/>
          </cell>
          <cell r="BR102" t="str">
            <v/>
          </cell>
          <cell r="BS102">
            <v>0</v>
          </cell>
          <cell r="BT102" t="str">
            <v/>
          </cell>
          <cell r="BU102"/>
          <cell r="CM102" t="str">
            <v/>
          </cell>
          <cell r="CN102" t="str">
            <v/>
          </cell>
          <cell r="DM102" t="str">
            <v/>
          </cell>
          <cell r="DN102" t="str">
            <v/>
          </cell>
          <cell r="EP102" t="str">
            <v/>
          </cell>
          <cell r="EQ102" t="str">
            <v/>
          </cell>
        </row>
        <row r="103">
          <cell r="BM103" t="str">
            <v/>
          </cell>
          <cell r="BN103" t="str">
            <v/>
          </cell>
          <cell r="BO103" t="b">
            <v>0</v>
          </cell>
          <cell r="BP103" t="str">
            <v/>
          </cell>
          <cell r="BQ103" t="str">
            <v/>
          </cell>
          <cell r="BR103" t="str">
            <v/>
          </cell>
          <cell r="BS103">
            <v>0</v>
          </cell>
          <cell r="BT103" t="str">
            <v/>
          </cell>
          <cell r="BU103"/>
          <cell r="CM103" t="str">
            <v/>
          </cell>
          <cell r="CN103" t="str">
            <v/>
          </cell>
          <cell r="DM103" t="str">
            <v/>
          </cell>
          <cell r="DN103" t="str">
            <v/>
          </cell>
          <cell r="EP103" t="str">
            <v/>
          </cell>
          <cell r="EQ103" t="str">
            <v/>
          </cell>
        </row>
        <row r="104">
          <cell r="BM104" t="str">
            <v/>
          </cell>
          <cell r="BN104" t="str">
            <v/>
          </cell>
          <cell r="BO104" t="b">
            <v>0</v>
          </cell>
          <cell r="BP104" t="str">
            <v/>
          </cell>
          <cell r="BQ104" t="str">
            <v/>
          </cell>
          <cell r="BR104" t="str">
            <v/>
          </cell>
          <cell r="BS104">
            <v>0</v>
          </cell>
          <cell r="BT104" t="str">
            <v/>
          </cell>
          <cell r="BU104"/>
          <cell r="CM104" t="str">
            <v/>
          </cell>
          <cell r="CN104" t="str">
            <v/>
          </cell>
          <cell r="DM104" t="str">
            <v/>
          </cell>
          <cell r="DN104" t="str">
            <v/>
          </cell>
          <cell r="EP104" t="str">
            <v/>
          </cell>
          <cell r="EQ104" t="str">
            <v/>
          </cell>
        </row>
        <row r="105">
          <cell r="BM105" t="str">
            <v/>
          </cell>
          <cell r="BN105" t="str">
            <v/>
          </cell>
          <cell r="BO105" t="b">
            <v>0</v>
          </cell>
          <cell r="BP105" t="str">
            <v/>
          </cell>
          <cell r="BQ105" t="str">
            <v/>
          </cell>
          <cell r="BR105" t="str">
            <v/>
          </cell>
          <cell r="BS105">
            <v>0</v>
          </cell>
          <cell r="BT105" t="str">
            <v/>
          </cell>
          <cell r="BU105"/>
          <cell r="CM105" t="str">
            <v/>
          </cell>
          <cell r="CN105" t="str">
            <v/>
          </cell>
          <cell r="DM105" t="str">
            <v/>
          </cell>
          <cell r="DN105" t="str">
            <v/>
          </cell>
          <cell r="EP105" t="str">
            <v/>
          </cell>
          <cell r="EQ105" t="str">
            <v/>
          </cell>
        </row>
        <row r="106">
          <cell r="BM106" t="str">
            <v/>
          </cell>
          <cell r="BN106" t="str">
            <v/>
          </cell>
          <cell r="BO106" t="b">
            <v>0</v>
          </cell>
          <cell r="BP106" t="str">
            <v/>
          </cell>
          <cell r="BQ106" t="str">
            <v/>
          </cell>
          <cell r="BR106" t="str">
            <v/>
          </cell>
          <cell r="BS106">
            <v>0</v>
          </cell>
          <cell r="BT106" t="str">
            <v/>
          </cell>
          <cell r="BU106"/>
          <cell r="CM106" t="str">
            <v/>
          </cell>
          <cell r="CN106" t="str">
            <v/>
          </cell>
          <cell r="DM106" t="str">
            <v/>
          </cell>
          <cell r="DN106" t="str">
            <v/>
          </cell>
          <cell r="EP106" t="str">
            <v/>
          </cell>
          <cell r="EQ106" t="str">
            <v/>
          </cell>
        </row>
        <row r="107">
          <cell r="BM107" t="str">
            <v/>
          </cell>
          <cell r="BN107" t="str">
            <v/>
          </cell>
          <cell r="BO107" t="b">
            <v>0</v>
          </cell>
          <cell r="BP107" t="str">
            <v/>
          </cell>
          <cell r="BQ107" t="str">
            <v/>
          </cell>
          <cell r="BR107" t="str">
            <v/>
          </cell>
          <cell r="BS107">
            <v>0</v>
          </cell>
          <cell r="BT107" t="str">
            <v/>
          </cell>
          <cell r="BU107"/>
          <cell r="CM107" t="str">
            <v/>
          </cell>
          <cell r="CN107" t="str">
            <v/>
          </cell>
          <cell r="DM107" t="str">
            <v/>
          </cell>
          <cell r="DN107" t="str">
            <v/>
          </cell>
          <cell r="EP107" t="str">
            <v/>
          </cell>
          <cell r="EQ107" t="str">
            <v/>
          </cell>
        </row>
        <row r="108">
          <cell r="BM108" t="str">
            <v/>
          </cell>
          <cell r="BN108" t="str">
            <v/>
          </cell>
          <cell r="BO108" t="b">
            <v>0</v>
          </cell>
          <cell r="BP108" t="str">
            <v/>
          </cell>
          <cell r="BQ108" t="str">
            <v/>
          </cell>
          <cell r="BR108" t="str">
            <v/>
          </cell>
          <cell r="BS108">
            <v>0</v>
          </cell>
          <cell r="BT108" t="str">
            <v/>
          </cell>
          <cell r="BU108"/>
          <cell r="CM108" t="str">
            <v/>
          </cell>
          <cell r="CN108" t="str">
            <v/>
          </cell>
          <cell r="DM108" t="str">
            <v/>
          </cell>
          <cell r="DN108" t="str">
            <v/>
          </cell>
          <cell r="EP108" t="str">
            <v/>
          </cell>
          <cell r="EQ108" t="str">
            <v/>
          </cell>
        </row>
        <row r="109">
          <cell r="BM109" t="str">
            <v/>
          </cell>
          <cell r="BN109" t="str">
            <v/>
          </cell>
          <cell r="BO109" t="b">
            <v>0</v>
          </cell>
          <cell r="BP109" t="str">
            <v/>
          </cell>
          <cell r="BQ109" t="str">
            <v/>
          </cell>
          <cell r="BR109" t="str">
            <v/>
          </cell>
          <cell r="BS109">
            <v>0</v>
          </cell>
          <cell r="BT109" t="str">
            <v/>
          </cell>
          <cell r="BU109"/>
          <cell r="CM109" t="str">
            <v/>
          </cell>
          <cell r="CN109" t="str">
            <v/>
          </cell>
          <cell r="DM109" t="str">
            <v/>
          </cell>
          <cell r="DN109" t="str">
            <v/>
          </cell>
          <cell r="EP109" t="str">
            <v/>
          </cell>
          <cell r="EQ109" t="str">
            <v/>
          </cell>
        </row>
        <row r="110">
          <cell r="BM110" t="str">
            <v/>
          </cell>
          <cell r="BN110" t="str">
            <v/>
          </cell>
          <cell r="BO110" t="b">
            <v>0</v>
          </cell>
          <cell r="BP110" t="str">
            <v/>
          </cell>
          <cell r="BQ110" t="str">
            <v/>
          </cell>
          <cell r="BR110" t="str">
            <v/>
          </cell>
          <cell r="BS110">
            <v>0</v>
          </cell>
          <cell r="BT110" t="str">
            <v/>
          </cell>
          <cell r="BU110"/>
          <cell r="CM110" t="str">
            <v/>
          </cell>
          <cell r="CN110" t="str">
            <v/>
          </cell>
          <cell r="DM110" t="str">
            <v/>
          </cell>
          <cell r="DN110" t="str">
            <v/>
          </cell>
          <cell r="EP110" t="str">
            <v/>
          </cell>
          <cell r="EQ110" t="str">
            <v/>
          </cell>
        </row>
        <row r="111">
          <cell r="BM111" t="str">
            <v/>
          </cell>
          <cell r="BN111" t="str">
            <v/>
          </cell>
          <cell r="BO111" t="b">
            <v>0</v>
          </cell>
          <cell r="BP111" t="str">
            <v/>
          </cell>
          <cell r="BQ111" t="str">
            <v/>
          </cell>
          <cell r="BR111" t="str">
            <v/>
          </cell>
          <cell r="BS111">
            <v>0</v>
          </cell>
          <cell r="BT111" t="str">
            <v/>
          </cell>
          <cell r="BU111"/>
          <cell r="CM111" t="str">
            <v/>
          </cell>
          <cell r="CN111" t="str">
            <v/>
          </cell>
          <cell r="DM111" t="str">
            <v/>
          </cell>
          <cell r="DN111" t="str">
            <v/>
          </cell>
          <cell r="EP111" t="str">
            <v/>
          </cell>
          <cell r="EQ111" t="str">
            <v/>
          </cell>
        </row>
        <row r="112">
          <cell r="BM112" t="str">
            <v/>
          </cell>
          <cell r="BN112" t="str">
            <v/>
          </cell>
          <cell r="BO112" t="b">
            <v>0</v>
          </cell>
          <cell r="BP112" t="str">
            <v/>
          </cell>
          <cell r="BQ112" t="str">
            <v/>
          </cell>
          <cell r="BR112" t="str">
            <v/>
          </cell>
          <cell r="BS112">
            <v>0</v>
          </cell>
          <cell r="BT112" t="str">
            <v/>
          </cell>
          <cell r="BU112"/>
          <cell r="CM112" t="str">
            <v/>
          </cell>
          <cell r="CN112" t="str">
            <v/>
          </cell>
          <cell r="DM112" t="str">
            <v/>
          </cell>
          <cell r="DN112" t="str">
            <v/>
          </cell>
          <cell r="EP112" t="str">
            <v/>
          </cell>
          <cell r="EQ112" t="str">
            <v/>
          </cell>
        </row>
        <row r="113">
          <cell r="BM113" t="str">
            <v/>
          </cell>
          <cell r="BN113" t="str">
            <v/>
          </cell>
          <cell r="BO113" t="b">
            <v>0</v>
          </cell>
          <cell r="BP113" t="str">
            <v/>
          </cell>
          <cell r="BQ113" t="str">
            <v/>
          </cell>
          <cell r="BR113" t="str">
            <v/>
          </cell>
          <cell r="BS113">
            <v>0</v>
          </cell>
          <cell r="BT113" t="str">
            <v/>
          </cell>
          <cell r="BU113"/>
          <cell r="CM113" t="str">
            <v/>
          </cell>
          <cell r="CN113" t="str">
            <v/>
          </cell>
          <cell r="DM113" t="str">
            <v/>
          </cell>
          <cell r="DN113" t="str">
            <v/>
          </cell>
          <cell r="EP113" t="str">
            <v/>
          </cell>
          <cell r="EQ113" t="str">
            <v/>
          </cell>
        </row>
        <row r="114">
          <cell r="BM114" t="str">
            <v/>
          </cell>
          <cell r="BN114" t="str">
            <v/>
          </cell>
          <cell r="BO114" t="b">
            <v>0</v>
          </cell>
          <cell r="BP114" t="str">
            <v/>
          </cell>
          <cell r="BQ114" t="str">
            <v/>
          </cell>
          <cell r="BR114" t="str">
            <v/>
          </cell>
          <cell r="BS114">
            <v>0</v>
          </cell>
          <cell r="BT114" t="str">
            <v/>
          </cell>
          <cell r="BU114"/>
          <cell r="CM114" t="str">
            <v/>
          </cell>
          <cell r="CN114" t="str">
            <v/>
          </cell>
          <cell r="DM114" t="str">
            <v/>
          </cell>
          <cell r="DN114" t="str">
            <v/>
          </cell>
          <cell r="EP114" t="str">
            <v/>
          </cell>
          <cell r="EQ114" t="str">
            <v/>
          </cell>
        </row>
        <row r="115">
          <cell r="BM115" t="str">
            <v/>
          </cell>
          <cell r="BN115" t="str">
            <v/>
          </cell>
          <cell r="BO115" t="b">
            <v>0</v>
          </cell>
          <cell r="BP115" t="str">
            <v/>
          </cell>
          <cell r="BQ115" t="str">
            <v/>
          </cell>
          <cell r="BR115" t="str">
            <v/>
          </cell>
          <cell r="BS115">
            <v>0</v>
          </cell>
          <cell r="BT115" t="str">
            <v/>
          </cell>
          <cell r="BU115"/>
          <cell r="CM115" t="str">
            <v/>
          </cell>
          <cell r="CN115" t="str">
            <v/>
          </cell>
          <cell r="DM115" t="str">
            <v/>
          </cell>
          <cell r="DN115" t="str">
            <v/>
          </cell>
          <cell r="EP115" t="str">
            <v/>
          </cell>
          <cell r="EQ115" t="str">
            <v/>
          </cell>
        </row>
        <row r="116">
          <cell r="BM116" t="str">
            <v/>
          </cell>
          <cell r="BN116" t="str">
            <v/>
          </cell>
          <cell r="BO116" t="b">
            <v>0</v>
          </cell>
          <cell r="BP116" t="str">
            <v/>
          </cell>
          <cell r="BQ116" t="str">
            <v/>
          </cell>
          <cell r="BR116" t="str">
            <v/>
          </cell>
          <cell r="BS116">
            <v>0</v>
          </cell>
          <cell r="BT116" t="str">
            <v/>
          </cell>
          <cell r="BU116"/>
          <cell r="CM116" t="str">
            <v/>
          </cell>
          <cell r="CN116" t="str">
            <v/>
          </cell>
          <cell r="DM116" t="str">
            <v/>
          </cell>
          <cell r="DN116" t="str">
            <v/>
          </cell>
          <cell r="EP116" t="str">
            <v/>
          </cell>
          <cell r="EQ116" t="str">
            <v/>
          </cell>
        </row>
        <row r="117">
          <cell r="BM117" t="str">
            <v/>
          </cell>
          <cell r="BN117" t="str">
            <v/>
          </cell>
          <cell r="BO117" t="b">
            <v>0</v>
          </cell>
          <cell r="BP117" t="str">
            <v/>
          </cell>
          <cell r="BQ117" t="str">
            <v/>
          </cell>
          <cell r="BR117" t="str">
            <v/>
          </cell>
          <cell r="BS117">
            <v>0</v>
          </cell>
          <cell r="BT117" t="str">
            <v/>
          </cell>
          <cell r="BU117"/>
          <cell r="CM117" t="str">
            <v/>
          </cell>
          <cell r="CN117" t="str">
            <v/>
          </cell>
          <cell r="DM117" t="str">
            <v/>
          </cell>
          <cell r="DN117" t="str">
            <v/>
          </cell>
          <cell r="EP117" t="str">
            <v/>
          </cell>
          <cell r="EQ117" t="str">
            <v/>
          </cell>
        </row>
        <row r="118">
          <cell r="BM118" t="str">
            <v/>
          </cell>
          <cell r="BN118" t="str">
            <v/>
          </cell>
          <cell r="BO118" t="b">
            <v>0</v>
          </cell>
          <cell r="BP118" t="str">
            <v/>
          </cell>
          <cell r="BQ118" t="str">
            <v/>
          </cell>
          <cell r="BR118" t="str">
            <v/>
          </cell>
          <cell r="BS118">
            <v>0</v>
          </cell>
          <cell r="BT118" t="str">
            <v/>
          </cell>
          <cell r="BU118"/>
          <cell r="CM118" t="str">
            <v/>
          </cell>
          <cell r="CN118" t="str">
            <v/>
          </cell>
          <cell r="DM118" t="str">
            <v/>
          </cell>
          <cell r="DN118" t="str">
            <v/>
          </cell>
          <cell r="EP118" t="str">
            <v/>
          </cell>
          <cell r="EQ118" t="str">
            <v/>
          </cell>
        </row>
        <row r="119">
          <cell r="BM119" t="str">
            <v/>
          </cell>
          <cell r="BN119" t="str">
            <v/>
          </cell>
          <cell r="BO119" t="b">
            <v>0</v>
          </cell>
          <cell r="BP119" t="str">
            <v/>
          </cell>
          <cell r="BQ119" t="str">
            <v/>
          </cell>
          <cell r="BR119" t="str">
            <v/>
          </cell>
          <cell r="BS119">
            <v>0</v>
          </cell>
          <cell r="BT119" t="str">
            <v/>
          </cell>
          <cell r="BU119"/>
          <cell r="CM119" t="str">
            <v/>
          </cell>
          <cell r="CN119" t="str">
            <v/>
          </cell>
          <cell r="DM119" t="str">
            <v/>
          </cell>
          <cell r="DN119" t="str">
            <v/>
          </cell>
          <cell r="EP119" t="str">
            <v/>
          </cell>
          <cell r="EQ119" t="str">
            <v/>
          </cell>
        </row>
        <row r="120">
          <cell r="BM120" t="str">
            <v/>
          </cell>
          <cell r="BN120" t="str">
            <v/>
          </cell>
          <cell r="BO120" t="b">
            <v>0</v>
          </cell>
          <cell r="BP120" t="str">
            <v/>
          </cell>
          <cell r="BQ120" t="str">
            <v/>
          </cell>
          <cell r="BR120" t="str">
            <v/>
          </cell>
          <cell r="BS120">
            <v>0</v>
          </cell>
          <cell r="BT120" t="str">
            <v/>
          </cell>
          <cell r="BU120"/>
          <cell r="CM120" t="str">
            <v/>
          </cell>
          <cell r="CN120" t="str">
            <v/>
          </cell>
          <cell r="DM120" t="str">
            <v/>
          </cell>
          <cell r="DN120" t="str">
            <v/>
          </cell>
          <cell r="EP120" t="str">
            <v/>
          </cell>
          <cell r="EQ120" t="str">
            <v/>
          </cell>
        </row>
        <row r="121">
          <cell r="BM121" t="str">
            <v/>
          </cell>
          <cell r="BN121" t="str">
            <v/>
          </cell>
          <cell r="BO121" t="b">
            <v>0</v>
          </cell>
          <cell r="BP121" t="str">
            <v/>
          </cell>
          <cell r="BQ121" t="str">
            <v/>
          </cell>
          <cell r="BR121" t="str">
            <v/>
          </cell>
          <cell r="BS121">
            <v>0</v>
          </cell>
          <cell r="BT121" t="str">
            <v/>
          </cell>
          <cell r="BU121"/>
          <cell r="CM121" t="str">
            <v/>
          </cell>
          <cell r="CN121" t="str">
            <v/>
          </cell>
          <cell r="DM121" t="str">
            <v/>
          </cell>
          <cell r="DN121" t="str">
            <v/>
          </cell>
          <cell r="EP121" t="str">
            <v/>
          </cell>
          <cell r="EQ121" t="str">
            <v/>
          </cell>
        </row>
        <row r="122">
          <cell r="BM122" t="str">
            <v/>
          </cell>
          <cell r="BN122" t="str">
            <v/>
          </cell>
          <cell r="BO122" t="b">
            <v>0</v>
          </cell>
          <cell r="BP122" t="str">
            <v/>
          </cell>
          <cell r="BQ122" t="str">
            <v/>
          </cell>
          <cell r="BR122" t="str">
            <v/>
          </cell>
          <cell r="BS122">
            <v>0</v>
          </cell>
          <cell r="BT122" t="str">
            <v/>
          </cell>
          <cell r="BU122"/>
          <cell r="CM122" t="str">
            <v/>
          </cell>
          <cell r="CN122" t="str">
            <v/>
          </cell>
          <cell r="DM122" t="str">
            <v/>
          </cell>
          <cell r="DN122" t="str">
            <v/>
          </cell>
          <cell r="EP122" t="str">
            <v/>
          </cell>
          <cell r="EQ122" t="str">
            <v/>
          </cell>
        </row>
        <row r="123">
          <cell r="BM123" t="str">
            <v/>
          </cell>
          <cell r="BN123" t="str">
            <v/>
          </cell>
          <cell r="BO123" t="b">
            <v>0</v>
          </cell>
          <cell r="BP123" t="str">
            <v/>
          </cell>
          <cell r="BQ123" t="str">
            <v/>
          </cell>
          <cell r="BR123" t="str">
            <v/>
          </cell>
          <cell r="BS123">
            <v>0</v>
          </cell>
          <cell r="BT123" t="str">
            <v/>
          </cell>
          <cell r="BU123"/>
          <cell r="CM123" t="str">
            <v/>
          </cell>
          <cell r="CN123" t="str">
            <v/>
          </cell>
          <cell r="DM123" t="str">
            <v/>
          </cell>
          <cell r="DN123" t="str">
            <v/>
          </cell>
          <cell r="EP123" t="str">
            <v/>
          </cell>
          <cell r="EQ123" t="str">
            <v/>
          </cell>
        </row>
        <row r="124">
          <cell r="BM124" t="str">
            <v/>
          </cell>
          <cell r="BN124" t="str">
            <v/>
          </cell>
          <cell r="BO124" t="b">
            <v>0</v>
          </cell>
          <cell r="BP124" t="str">
            <v/>
          </cell>
          <cell r="BQ124" t="str">
            <v/>
          </cell>
          <cell r="BR124" t="str">
            <v/>
          </cell>
          <cell r="BS124">
            <v>0</v>
          </cell>
          <cell r="BT124" t="str">
            <v/>
          </cell>
          <cell r="BU124"/>
          <cell r="CM124" t="str">
            <v/>
          </cell>
          <cell r="CN124" t="str">
            <v/>
          </cell>
          <cell r="DM124" t="str">
            <v/>
          </cell>
          <cell r="DN124" t="str">
            <v/>
          </cell>
          <cell r="EP124" t="str">
            <v/>
          </cell>
          <cell r="EQ124" t="str">
            <v/>
          </cell>
        </row>
        <row r="125">
          <cell r="BM125" t="str">
            <v/>
          </cell>
          <cell r="BN125" t="str">
            <v/>
          </cell>
          <cell r="BO125" t="b">
            <v>0</v>
          </cell>
          <cell r="BP125" t="str">
            <v/>
          </cell>
          <cell r="BQ125" t="str">
            <v/>
          </cell>
          <cell r="BR125" t="str">
            <v/>
          </cell>
          <cell r="BS125">
            <v>0</v>
          </cell>
          <cell r="BT125" t="str">
            <v/>
          </cell>
          <cell r="BU125"/>
          <cell r="CM125" t="str">
            <v/>
          </cell>
          <cell r="CN125" t="str">
            <v/>
          </cell>
          <cell r="DM125" t="str">
            <v/>
          </cell>
          <cell r="DN125" t="str">
            <v/>
          </cell>
          <cell r="EP125" t="str">
            <v/>
          </cell>
          <cell r="EQ125" t="str">
            <v/>
          </cell>
        </row>
        <row r="126">
          <cell r="BM126" t="str">
            <v/>
          </cell>
          <cell r="BN126" t="str">
            <v/>
          </cell>
          <cell r="BO126" t="b">
            <v>0</v>
          </cell>
          <cell r="BP126" t="str">
            <v/>
          </cell>
          <cell r="BQ126" t="str">
            <v/>
          </cell>
          <cell r="BR126" t="str">
            <v/>
          </cell>
          <cell r="BS126">
            <v>0</v>
          </cell>
          <cell r="BT126" t="str">
            <v/>
          </cell>
          <cell r="BU126"/>
          <cell r="CM126" t="str">
            <v/>
          </cell>
          <cell r="CN126" t="str">
            <v/>
          </cell>
          <cell r="DM126" t="str">
            <v/>
          </cell>
          <cell r="DN126" t="str">
            <v/>
          </cell>
          <cell r="EP126" t="str">
            <v/>
          </cell>
          <cell r="EQ126" t="str">
            <v/>
          </cell>
        </row>
        <row r="127">
          <cell r="BM127" t="str">
            <v/>
          </cell>
          <cell r="BN127" t="str">
            <v/>
          </cell>
          <cell r="BO127" t="b">
            <v>0</v>
          </cell>
          <cell r="BP127" t="str">
            <v/>
          </cell>
          <cell r="BQ127" t="str">
            <v/>
          </cell>
          <cell r="BR127" t="str">
            <v/>
          </cell>
          <cell r="BS127">
            <v>0</v>
          </cell>
          <cell r="BT127" t="str">
            <v/>
          </cell>
          <cell r="BU127"/>
          <cell r="CM127" t="str">
            <v/>
          </cell>
          <cell r="CN127" t="str">
            <v/>
          </cell>
          <cell r="DM127" t="str">
            <v/>
          </cell>
          <cell r="DN127" t="str">
            <v/>
          </cell>
          <cell r="EP127" t="str">
            <v/>
          </cell>
          <cell r="EQ127" t="str">
            <v/>
          </cell>
        </row>
        <row r="128">
          <cell r="BM128" t="str">
            <v/>
          </cell>
          <cell r="BN128" t="str">
            <v/>
          </cell>
          <cell r="BO128" t="b">
            <v>0</v>
          </cell>
          <cell r="BP128" t="str">
            <v/>
          </cell>
          <cell r="BQ128" t="str">
            <v/>
          </cell>
          <cell r="BR128" t="str">
            <v/>
          </cell>
          <cell r="BS128">
            <v>0</v>
          </cell>
          <cell r="BT128" t="str">
            <v/>
          </cell>
          <cell r="BU128"/>
          <cell r="CM128" t="str">
            <v/>
          </cell>
          <cell r="CN128" t="str">
            <v/>
          </cell>
          <cell r="DM128" t="str">
            <v/>
          </cell>
          <cell r="DN128" t="str">
            <v/>
          </cell>
          <cell r="EP128" t="str">
            <v/>
          </cell>
          <cell r="EQ128" t="str">
            <v/>
          </cell>
        </row>
        <row r="129">
          <cell r="BM129" t="str">
            <v/>
          </cell>
          <cell r="BN129" t="str">
            <v/>
          </cell>
          <cell r="BO129" t="b">
            <v>0</v>
          </cell>
          <cell r="BP129" t="str">
            <v/>
          </cell>
          <cell r="BQ129" t="str">
            <v/>
          </cell>
          <cell r="BR129" t="str">
            <v/>
          </cell>
          <cell r="BS129">
            <v>0</v>
          </cell>
          <cell r="BT129" t="str">
            <v/>
          </cell>
          <cell r="BU129"/>
          <cell r="CM129" t="str">
            <v/>
          </cell>
          <cell r="CN129" t="str">
            <v/>
          </cell>
          <cell r="DM129" t="str">
            <v/>
          </cell>
          <cell r="DN129" t="str">
            <v/>
          </cell>
          <cell r="EP129" t="str">
            <v/>
          </cell>
          <cell r="EQ129" t="str">
            <v/>
          </cell>
        </row>
        <row r="130">
          <cell r="BM130" t="str">
            <v/>
          </cell>
          <cell r="BN130" t="str">
            <v/>
          </cell>
          <cell r="BO130" t="b">
            <v>0</v>
          </cell>
          <cell r="BP130" t="str">
            <v/>
          </cell>
          <cell r="BQ130" t="str">
            <v/>
          </cell>
          <cell r="BR130" t="str">
            <v/>
          </cell>
          <cell r="BS130">
            <v>0</v>
          </cell>
          <cell r="BT130" t="str">
            <v/>
          </cell>
          <cell r="BU130"/>
          <cell r="CM130" t="str">
            <v/>
          </cell>
          <cell r="CN130" t="str">
            <v/>
          </cell>
          <cell r="DM130" t="str">
            <v/>
          </cell>
          <cell r="DN130" t="str">
            <v/>
          </cell>
          <cell r="EP130" t="str">
            <v/>
          </cell>
          <cell r="EQ130" t="str">
            <v/>
          </cell>
        </row>
        <row r="131">
          <cell r="BM131" t="str">
            <v/>
          </cell>
          <cell r="BN131" t="str">
            <v/>
          </cell>
          <cell r="BO131" t="b">
            <v>0</v>
          </cell>
          <cell r="BP131" t="str">
            <v/>
          </cell>
          <cell r="BQ131" t="str">
            <v/>
          </cell>
          <cell r="BR131" t="str">
            <v/>
          </cell>
          <cell r="BS131">
            <v>0</v>
          </cell>
          <cell r="BT131" t="str">
            <v/>
          </cell>
          <cell r="BU131"/>
          <cell r="CM131" t="str">
            <v/>
          </cell>
          <cell r="CN131" t="str">
            <v/>
          </cell>
          <cell r="DM131" t="str">
            <v/>
          </cell>
          <cell r="DN131" t="str">
            <v/>
          </cell>
          <cell r="EP131" t="str">
            <v/>
          </cell>
          <cell r="EQ131" t="str">
            <v/>
          </cell>
        </row>
        <row r="132">
          <cell r="BM132" t="str">
            <v/>
          </cell>
          <cell r="BN132" t="str">
            <v/>
          </cell>
          <cell r="BO132" t="b">
            <v>0</v>
          </cell>
          <cell r="BP132" t="str">
            <v/>
          </cell>
          <cell r="BQ132" t="str">
            <v/>
          </cell>
          <cell r="BR132" t="str">
            <v/>
          </cell>
          <cell r="BS132">
            <v>0</v>
          </cell>
          <cell r="BT132" t="str">
            <v/>
          </cell>
          <cell r="BU132"/>
          <cell r="CM132" t="str">
            <v/>
          </cell>
          <cell r="CN132" t="str">
            <v/>
          </cell>
          <cell r="DM132" t="str">
            <v/>
          </cell>
          <cell r="DN132" t="str">
            <v/>
          </cell>
          <cell r="EP132" t="str">
            <v/>
          </cell>
          <cell r="EQ132" t="str">
            <v/>
          </cell>
        </row>
        <row r="133">
          <cell r="BM133" t="str">
            <v/>
          </cell>
          <cell r="BN133" t="str">
            <v/>
          </cell>
          <cell r="BO133" t="b">
            <v>0</v>
          </cell>
          <cell r="BP133" t="str">
            <v/>
          </cell>
          <cell r="BQ133" t="str">
            <v/>
          </cell>
          <cell r="BR133" t="str">
            <v/>
          </cell>
          <cell r="BS133">
            <v>0</v>
          </cell>
          <cell r="BT133" t="str">
            <v/>
          </cell>
          <cell r="BU133"/>
          <cell r="CM133" t="str">
            <v/>
          </cell>
          <cell r="CN133" t="str">
            <v/>
          </cell>
          <cell r="DM133" t="str">
            <v/>
          </cell>
          <cell r="DN133" t="str">
            <v/>
          </cell>
          <cell r="EP133" t="str">
            <v/>
          </cell>
          <cell r="EQ133" t="str">
            <v/>
          </cell>
        </row>
        <row r="134">
          <cell r="BM134" t="str">
            <v/>
          </cell>
          <cell r="BN134" t="str">
            <v/>
          </cell>
          <cell r="BO134" t="b">
            <v>0</v>
          </cell>
          <cell r="BP134" t="str">
            <v/>
          </cell>
          <cell r="BQ134" t="str">
            <v/>
          </cell>
          <cell r="BR134" t="str">
            <v/>
          </cell>
          <cell r="BS134">
            <v>0</v>
          </cell>
          <cell r="BT134" t="str">
            <v/>
          </cell>
          <cell r="BU134"/>
          <cell r="CM134" t="str">
            <v/>
          </cell>
          <cell r="CN134" t="str">
            <v/>
          </cell>
          <cell r="DM134" t="str">
            <v/>
          </cell>
          <cell r="DN134" t="str">
            <v/>
          </cell>
          <cell r="EP134" t="str">
            <v/>
          </cell>
          <cell r="EQ134" t="str">
            <v/>
          </cell>
        </row>
        <row r="135">
          <cell r="BM135" t="str">
            <v/>
          </cell>
          <cell r="BN135" t="str">
            <v/>
          </cell>
          <cell r="BO135" t="b">
            <v>0</v>
          </cell>
          <cell r="BP135" t="str">
            <v/>
          </cell>
          <cell r="BQ135" t="str">
            <v/>
          </cell>
          <cell r="BR135" t="str">
            <v/>
          </cell>
          <cell r="BS135">
            <v>0</v>
          </cell>
          <cell r="BT135" t="str">
            <v/>
          </cell>
          <cell r="BU135"/>
          <cell r="CM135" t="str">
            <v/>
          </cell>
          <cell r="CN135" t="str">
            <v/>
          </cell>
          <cell r="DM135" t="str">
            <v/>
          </cell>
          <cell r="DN135" t="str">
            <v/>
          </cell>
          <cell r="EP135" t="str">
            <v/>
          </cell>
          <cell r="EQ135" t="str">
            <v/>
          </cell>
        </row>
        <row r="136">
          <cell r="BM136" t="str">
            <v/>
          </cell>
          <cell r="BN136" t="str">
            <v/>
          </cell>
          <cell r="BO136" t="b">
            <v>0</v>
          </cell>
          <cell r="BP136" t="str">
            <v/>
          </cell>
          <cell r="BQ136" t="str">
            <v/>
          </cell>
          <cell r="BR136" t="str">
            <v/>
          </cell>
          <cell r="BS136">
            <v>0</v>
          </cell>
          <cell r="BT136" t="str">
            <v/>
          </cell>
          <cell r="BU136"/>
          <cell r="CM136" t="str">
            <v/>
          </cell>
          <cell r="CN136" t="str">
            <v/>
          </cell>
          <cell r="DM136" t="str">
            <v/>
          </cell>
          <cell r="DN136" t="str">
            <v/>
          </cell>
          <cell r="EP136" t="str">
            <v/>
          </cell>
          <cell r="EQ136" t="str">
            <v/>
          </cell>
        </row>
        <row r="137">
          <cell r="BM137" t="str">
            <v/>
          </cell>
          <cell r="BN137" t="str">
            <v/>
          </cell>
          <cell r="BO137" t="b">
            <v>0</v>
          </cell>
          <cell r="BP137" t="str">
            <v/>
          </cell>
          <cell r="BQ137" t="str">
            <v/>
          </cell>
          <cell r="BR137" t="str">
            <v/>
          </cell>
          <cell r="BS137">
            <v>0</v>
          </cell>
          <cell r="BT137" t="str">
            <v/>
          </cell>
          <cell r="BU137"/>
          <cell r="CM137" t="str">
            <v/>
          </cell>
          <cell r="CN137" t="str">
            <v/>
          </cell>
          <cell r="DM137" t="str">
            <v/>
          </cell>
          <cell r="DN137" t="str">
            <v/>
          </cell>
          <cell r="EP137" t="str">
            <v/>
          </cell>
          <cell r="EQ137" t="str">
            <v/>
          </cell>
        </row>
        <row r="138">
          <cell r="BM138" t="str">
            <v/>
          </cell>
          <cell r="BN138" t="str">
            <v/>
          </cell>
          <cell r="BO138" t="b">
            <v>0</v>
          </cell>
          <cell r="BP138" t="str">
            <v/>
          </cell>
          <cell r="BQ138" t="str">
            <v/>
          </cell>
          <cell r="BR138" t="str">
            <v/>
          </cell>
          <cell r="BS138">
            <v>0</v>
          </cell>
          <cell r="BT138" t="str">
            <v/>
          </cell>
          <cell r="BU138"/>
          <cell r="CM138" t="str">
            <v/>
          </cell>
          <cell r="CN138" t="str">
            <v/>
          </cell>
          <cell r="DM138" t="str">
            <v/>
          </cell>
          <cell r="DN138" t="str">
            <v/>
          </cell>
          <cell r="EP138" t="str">
            <v/>
          </cell>
          <cell r="EQ138" t="str">
            <v/>
          </cell>
        </row>
        <row r="139">
          <cell r="BM139" t="str">
            <v/>
          </cell>
          <cell r="BN139" t="str">
            <v/>
          </cell>
          <cell r="BO139" t="b">
            <v>0</v>
          </cell>
          <cell r="BP139" t="str">
            <v/>
          </cell>
          <cell r="BQ139" t="str">
            <v/>
          </cell>
          <cell r="BR139" t="str">
            <v/>
          </cell>
          <cell r="BS139">
            <v>0</v>
          </cell>
          <cell r="BT139" t="str">
            <v/>
          </cell>
          <cell r="BU139"/>
          <cell r="CM139" t="str">
            <v/>
          </cell>
          <cell r="CN139" t="str">
            <v/>
          </cell>
          <cell r="DM139" t="str">
            <v/>
          </cell>
          <cell r="DN139" t="str">
            <v/>
          </cell>
          <cell r="EP139" t="str">
            <v/>
          </cell>
          <cell r="EQ139" t="str">
            <v/>
          </cell>
        </row>
        <row r="140">
          <cell r="BM140" t="str">
            <v/>
          </cell>
          <cell r="BN140" t="str">
            <v/>
          </cell>
          <cell r="BO140" t="b">
            <v>0</v>
          </cell>
          <cell r="BP140" t="str">
            <v/>
          </cell>
          <cell r="BQ140" t="str">
            <v/>
          </cell>
          <cell r="BR140" t="str">
            <v/>
          </cell>
          <cell r="BS140">
            <v>0</v>
          </cell>
          <cell r="BT140" t="str">
            <v/>
          </cell>
          <cell r="BU140"/>
          <cell r="CM140" t="str">
            <v/>
          </cell>
          <cell r="CN140" t="str">
            <v/>
          </cell>
          <cell r="DM140" t="str">
            <v/>
          </cell>
          <cell r="DN140" t="str">
            <v/>
          </cell>
          <cell r="EP140" t="str">
            <v/>
          </cell>
          <cell r="EQ140" t="str">
            <v/>
          </cell>
        </row>
        <row r="141">
          <cell r="BM141" t="str">
            <v/>
          </cell>
          <cell r="BN141" t="str">
            <v/>
          </cell>
          <cell r="BO141" t="b">
            <v>0</v>
          </cell>
          <cell r="BP141" t="str">
            <v/>
          </cell>
          <cell r="BQ141" t="str">
            <v/>
          </cell>
          <cell r="BR141" t="str">
            <v/>
          </cell>
          <cell r="BS141">
            <v>0</v>
          </cell>
          <cell r="BT141" t="str">
            <v/>
          </cell>
          <cell r="BU141"/>
          <cell r="CM141" t="str">
            <v/>
          </cell>
          <cell r="CN141" t="str">
            <v/>
          </cell>
          <cell r="DM141" t="str">
            <v/>
          </cell>
          <cell r="DN141" t="str">
            <v/>
          </cell>
          <cell r="EP141" t="str">
            <v/>
          </cell>
          <cell r="EQ141" t="str">
            <v/>
          </cell>
        </row>
        <row r="142">
          <cell r="BM142" t="str">
            <v/>
          </cell>
          <cell r="BN142" t="str">
            <v/>
          </cell>
          <cell r="BO142" t="b">
            <v>0</v>
          </cell>
          <cell r="BP142" t="str">
            <v/>
          </cell>
          <cell r="BQ142" t="str">
            <v/>
          </cell>
          <cell r="BR142" t="str">
            <v/>
          </cell>
          <cell r="BS142">
            <v>0</v>
          </cell>
          <cell r="BT142" t="str">
            <v/>
          </cell>
          <cell r="BU142"/>
          <cell r="CM142" t="str">
            <v/>
          </cell>
          <cell r="CN142" t="str">
            <v/>
          </cell>
          <cell r="DM142" t="str">
            <v>08 Other Interior Fixture Removed, (1) Existing #Removed</v>
          </cell>
          <cell r="DN142">
            <v>0</v>
          </cell>
          <cell r="EP142" t="str">
            <v/>
          </cell>
          <cell r="EQ142" t="str">
            <v/>
          </cell>
        </row>
        <row r="143">
          <cell r="BM143" t="str">
            <v/>
          </cell>
          <cell r="BN143" t="str">
            <v/>
          </cell>
        </row>
        <row r="144">
          <cell r="BM144" t="str">
            <v/>
          </cell>
          <cell r="BN144" t="str">
            <v/>
          </cell>
        </row>
        <row r="145">
          <cell r="BM145" t="str">
            <v/>
          </cell>
          <cell r="BN145" t="str">
            <v/>
          </cell>
        </row>
        <row r="146">
          <cell r="BM146" t="str">
            <v/>
          </cell>
          <cell r="BN146" t="str">
            <v/>
          </cell>
        </row>
        <row r="147">
          <cell r="BM147" t="str">
            <v/>
          </cell>
          <cell r="BN147" t="str">
            <v/>
          </cell>
        </row>
        <row r="148">
          <cell r="BM148" t="str">
            <v/>
          </cell>
          <cell r="BN148" t="str">
            <v/>
          </cell>
        </row>
        <row r="149">
          <cell r="BM149" t="str">
            <v/>
          </cell>
          <cell r="BN149" t="str">
            <v/>
          </cell>
        </row>
        <row r="150">
          <cell r="BM150" t="str">
            <v/>
          </cell>
          <cell r="BN150" t="str">
            <v/>
          </cell>
        </row>
        <row r="151">
          <cell r="BM151" t="str">
            <v/>
          </cell>
          <cell r="BN151" t="str">
            <v/>
          </cell>
        </row>
        <row r="152">
          <cell r="BM152" t="str">
            <v/>
          </cell>
          <cell r="BN152" t="str">
            <v/>
          </cell>
        </row>
        <row r="153">
          <cell r="BM153" t="str">
            <v/>
          </cell>
          <cell r="BN153" t="str">
            <v/>
          </cell>
        </row>
        <row r="154">
          <cell r="BM154" t="str">
            <v/>
          </cell>
          <cell r="BN154" t="str">
            <v/>
          </cell>
        </row>
        <row r="155">
          <cell r="BM155" t="str">
            <v/>
          </cell>
          <cell r="BN155" t="str">
            <v/>
          </cell>
        </row>
        <row r="156">
          <cell r="BM156" t="str">
            <v/>
          </cell>
          <cell r="BN156" t="str">
            <v/>
          </cell>
        </row>
        <row r="157">
          <cell r="BM157" t="str">
            <v/>
          </cell>
          <cell r="BN157" t="str">
            <v/>
          </cell>
        </row>
        <row r="158">
          <cell r="BM158" t="str">
            <v/>
          </cell>
          <cell r="BN158" t="str">
            <v/>
          </cell>
        </row>
        <row r="159">
          <cell r="BM159" t="str">
            <v/>
          </cell>
          <cell r="BN159" t="str">
            <v/>
          </cell>
        </row>
        <row r="160">
          <cell r="BM160" t="str">
            <v/>
          </cell>
          <cell r="BN160" t="str">
            <v/>
          </cell>
        </row>
        <row r="161">
          <cell r="BM161" t="str">
            <v/>
          </cell>
          <cell r="BN161" t="str">
            <v/>
          </cell>
        </row>
        <row r="162">
          <cell r="BM162" t="str">
            <v/>
          </cell>
          <cell r="BN162" t="str">
            <v/>
          </cell>
        </row>
        <row r="163">
          <cell r="BM163" t="str">
            <v/>
          </cell>
          <cell r="BN163" t="str">
            <v/>
          </cell>
        </row>
        <row r="164">
          <cell r="BM164" t="str">
            <v/>
          </cell>
          <cell r="BN164" t="str">
            <v/>
          </cell>
        </row>
        <row r="165">
          <cell r="BM165" t="str">
            <v/>
          </cell>
          <cell r="BN165" t="str">
            <v/>
          </cell>
        </row>
        <row r="166">
          <cell r="BM166" t="str">
            <v/>
          </cell>
          <cell r="BN166" t="str">
            <v/>
          </cell>
        </row>
        <row r="167">
          <cell r="BM167" t="str">
            <v/>
          </cell>
          <cell r="BN167" t="str">
            <v/>
          </cell>
        </row>
        <row r="168">
          <cell r="BM168" t="str">
            <v/>
          </cell>
          <cell r="BN168" t="str">
            <v/>
          </cell>
        </row>
        <row r="169">
          <cell r="BM169" t="str">
            <v/>
          </cell>
          <cell r="BN169" t="str">
            <v/>
          </cell>
        </row>
        <row r="170">
          <cell r="BM170" t="str">
            <v/>
          </cell>
          <cell r="BN170" t="str">
            <v/>
          </cell>
        </row>
        <row r="171">
          <cell r="BM171" t="str">
            <v/>
          </cell>
          <cell r="BN171" t="str">
            <v/>
          </cell>
        </row>
        <row r="172">
          <cell r="BM172" t="str">
            <v/>
          </cell>
          <cell r="BN172" t="str">
            <v/>
          </cell>
        </row>
        <row r="173">
          <cell r="BM173" t="str">
            <v/>
          </cell>
          <cell r="BN173" t="str">
            <v/>
          </cell>
        </row>
        <row r="174">
          <cell r="BM174" t="str">
            <v/>
          </cell>
          <cell r="BN174" t="str">
            <v/>
          </cell>
        </row>
        <row r="175">
          <cell r="BM175" t="str">
            <v/>
          </cell>
          <cell r="BN175" t="str">
            <v/>
          </cell>
        </row>
        <row r="176">
          <cell r="BM176" t="str">
            <v/>
          </cell>
          <cell r="BN176" t="str">
            <v/>
          </cell>
        </row>
        <row r="177">
          <cell r="BM177" t="str">
            <v/>
          </cell>
          <cell r="BN177" t="str">
            <v/>
          </cell>
        </row>
        <row r="178">
          <cell r="BM178" t="str">
            <v/>
          </cell>
          <cell r="BN178" t="str">
            <v/>
          </cell>
        </row>
        <row r="179">
          <cell r="BM179" t="str">
            <v/>
          </cell>
          <cell r="BN179" t="str">
            <v/>
          </cell>
        </row>
        <row r="180">
          <cell r="BM180" t="str">
            <v/>
          </cell>
          <cell r="BN180" t="str">
            <v/>
          </cell>
        </row>
        <row r="181">
          <cell r="BM181" t="str">
            <v/>
          </cell>
          <cell r="BN181" t="str">
            <v/>
          </cell>
        </row>
        <row r="182">
          <cell r="BM182" t="str">
            <v/>
          </cell>
          <cell r="BN182" t="str">
            <v/>
          </cell>
        </row>
        <row r="183">
          <cell r="BM183" t="str">
            <v/>
          </cell>
          <cell r="BN183" t="str">
            <v/>
          </cell>
        </row>
        <row r="184">
          <cell r="BM184" t="str">
            <v/>
          </cell>
          <cell r="BN184" t="str">
            <v/>
          </cell>
        </row>
        <row r="185">
          <cell r="BM185" t="str">
            <v/>
          </cell>
          <cell r="BN185" t="str">
            <v/>
          </cell>
        </row>
        <row r="186">
          <cell r="BM186" t="str">
            <v/>
          </cell>
          <cell r="BN186" t="str">
            <v/>
          </cell>
        </row>
        <row r="187">
          <cell r="BM187" t="str">
            <v/>
          </cell>
          <cell r="BN187" t="str">
            <v/>
          </cell>
        </row>
        <row r="188">
          <cell r="BM188" t="str">
            <v/>
          </cell>
          <cell r="BN188" t="str">
            <v/>
          </cell>
        </row>
        <row r="189">
          <cell r="BM189" t="str">
            <v/>
          </cell>
          <cell r="BN189" t="str">
            <v/>
          </cell>
        </row>
        <row r="190">
          <cell r="BM190" t="str">
            <v/>
          </cell>
          <cell r="BN190" t="str">
            <v/>
          </cell>
        </row>
        <row r="191">
          <cell r="BM191" t="str">
            <v/>
          </cell>
          <cell r="BN191" t="str">
            <v/>
          </cell>
        </row>
        <row r="192">
          <cell r="BM192" t="str">
            <v/>
          </cell>
          <cell r="BN192" t="str">
            <v/>
          </cell>
        </row>
      </sheetData>
      <sheetData sheetId="3">
        <row r="2">
          <cell r="EM2">
            <v>92</v>
          </cell>
        </row>
        <row r="4">
          <cell r="EM4">
            <v>50</v>
          </cell>
        </row>
        <row r="14">
          <cell r="B14" t="str">
            <v>No</v>
          </cell>
        </row>
        <row r="34">
          <cell r="B34">
            <v>1</v>
          </cell>
        </row>
        <row r="43">
          <cell r="C43">
            <v>0</v>
          </cell>
        </row>
      </sheetData>
      <sheetData sheetId="4">
        <row r="2">
          <cell r="A2">
            <v>0</v>
          </cell>
        </row>
        <row r="7">
          <cell r="J7" t="str">
            <v>BUSINESS LIGHTING INCENTIVE PROGRAM</v>
          </cell>
          <cell r="K7"/>
          <cell r="L7"/>
          <cell r="M7"/>
          <cell r="N7"/>
          <cell r="O7"/>
          <cell r="P7"/>
          <cell r="Q7"/>
          <cell r="R7"/>
          <cell r="S7"/>
          <cell r="T7"/>
          <cell r="U7"/>
          <cell r="V7"/>
          <cell r="W7"/>
          <cell r="X7"/>
          <cell r="Y7"/>
          <cell r="Z7"/>
          <cell r="AA7"/>
          <cell r="AB7"/>
          <cell r="AC7"/>
          <cell r="AD7"/>
        </row>
        <row r="8">
          <cell r="J8"/>
          <cell r="K8"/>
          <cell r="L8"/>
          <cell r="M8"/>
          <cell r="N8"/>
          <cell r="O8"/>
          <cell r="P8"/>
          <cell r="Q8"/>
          <cell r="R8"/>
          <cell r="S8"/>
          <cell r="T8"/>
          <cell r="U8"/>
          <cell r="V8"/>
          <cell r="W8"/>
          <cell r="X8"/>
          <cell r="Y8"/>
          <cell r="Z8"/>
          <cell r="AA8"/>
          <cell r="AB8"/>
          <cell r="AC8"/>
          <cell r="AD8"/>
          <cell r="AE8"/>
          <cell r="AF8"/>
          <cell r="AG8"/>
          <cell r="AH8"/>
        </row>
        <row r="9">
          <cell r="J9" t="str">
            <v>Business Lighting ─ STANDARD V25-01 ─ Valid through 06/30/2025</v>
          </cell>
          <cell r="K9"/>
          <cell r="L9"/>
          <cell r="M9"/>
          <cell r="N9"/>
          <cell r="O9"/>
          <cell r="P9"/>
          <cell r="Q9"/>
          <cell r="R9"/>
          <cell r="S9"/>
          <cell r="T9"/>
          <cell r="U9"/>
          <cell r="V9"/>
          <cell r="W9"/>
          <cell r="X9"/>
          <cell r="Y9"/>
          <cell r="Z9"/>
          <cell r="AA9"/>
          <cell r="AB9"/>
          <cell r="AC9"/>
          <cell r="AD9"/>
          <cell r="AE9"/>
          <cell r="AF9"/>
          <cell r="AG9"/>
        </row>
        <row r="10">
          <cell r="J10"/>
          <cell r="K10"/>
          <cell r="L10"/>
          <cell r="M10"/>
          <cell r="N10"/>
          <cell r="O10"/>
          <cell r="P10"/>
          <cell r="Q10"/>
          <cell r="R10"/>
          <cell r="S10"/>
          <cell r="T10"/>
          <cell r="U10"/>
          <cell r="V10"/>
          <cell r="W10"/>
          <cell r="X10"/>
          <cell r="Y10"/>
          <cell r="Z10"/>
          <cell r="AA10"/>
          <cell r="AB10"/>
          <cell r="AC10"/>
          <cell r="AD10"/>
          <cell r="AE10"/>
          <cell r="AF10"/>
          <cell r="AG10"/>
          <cell r="AH10"/>
        </row>
        <row r="11">
          <cell r="J11" t="str">
            <v>This is a RETROFIT lighting project</v>
          </cell>
          <cell r="K11"/>
          <cell r="L11"/>
          <cell r="M11"/>
          <cell r="N11"/>
          <cell r="O11"/>
          <cell r="P11"/>
          <cell r="Q11"/>
          <cell r="R11"/>
          <cell r="S11"/>
          <cell r="T11"/>
          <cell r="U11"/>
          <cell r="V11"/>
          <cell r="W11"/>
          <cell r="X11"/>
          <cell r="Y11"/>
          <cell r="Z11"/>
          <cell r="AA11"/>
          <cell r="AB11"/>
          <cell r="AC11"/>
          <cell r="AD11"/>
          <cell r="AE11"/>
          <cell r="AF11"/>
          <cell r="AG11"/>
        </row>
        <row r="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row>
        <row r="13">
          <cell r="J13" t="str">
            <v>PSE Approval is required before the retrofit is started!</v>
          </cell>
          <cell r="K13"/>
          <cell r="L13"/>
          <cell r="M13"/>
          <cell r="N13"/>
          <cell r="O13"/>
          <cell r="P13"/>
          <cell r="Q13"/>
          <cell r="R13"/>
          <cell r="S13"/>
          <cell r="T13"/>
          <cell r="U13"/>
          <cell r="V13"/>
          <cell r="W13"/>
          <cell r="X13"/>
          <cell r="Y13"/>
          <cell r="Z13"/>
          <cell r="AA13"/>
          <cell r="AB13"/>
          <cell r="AC13"/>
          <cell r="AD13"/>
          <cell r="AE13"/>
          <cell r="AF13"/>
          <cell r="AG13"/>
          <cell r="AH13"/>
          <cell r="AI13"/>
          <cell r="AJ13"/>
        </row>
        <row r="14">
          <cell r="J14"/>
          <cell r="K14"/>
          <cell r="L14"/>
          <cell r="M14"/>
          <cell r="N14"/>
          <cell r="O14"/>
          <cell r="P14"/>
          <cell r="Q14"/>
          <cell r="R14"/>
          <cell r="S14"/>
          <cell r="T14"/>
          <cell r="U14"/>
          <cell r="V14"/>
          <cell r="W14"/>
          <cell r="X14"/>
          <cell r="Y14"/>
          <cell r="Z14"/>
          <cell r="AA14"/>
          <cell r="AB14"/>
          <cell r="AC14"/>
          <cell r="AD14"/>
          <cell r="AG14"/>
          <cell r="AH14"/>
        </row>
        <row r="15">
          <cell r="AG15"/>
        </row>
        <row r="16">
          <cell r="AE16"/>
          <cell r="AF16"/>
          <cell r="AG16"/>
        </row>
        <row r="17">
          <cell r="AE17"/>
          <cell r="AF17"/>
        </row>
        <row r="19">
          <cell r="A19"/>
          <cell r="B19"/>
          <cell r="C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row>
        <row r="20">
          <cell r="I20" t="str">
            <v>Project</v>
          </cell>
          <cell r="J20"/>
          <cell r="K20"/>
          <cell r="L20"/>
          <cell r="M20"/>
          <cell r="N20"/>
          <cell r="O20" t="str">
            <v>Customer</v>
          </cell>
          <cell r="P20"/>
          <cell r="Q20"/>
          <cell r="R20"/>
          <cell r="S20"/>
          <cell r="T20"/>
          <cell r="U20"/>
          <cell r="V20" t="str">
            <v>Submitted by</v>
          </cell>
          <cell r="W20"/>
          <cell r="X20"/>
          <cell r="Y20"/>
          <cell r="Z20"/>
          <cell r="AA20"/>
          <cell r="AB20" t="str">
            <v>Contractor</v>
          </cell>
          <cell r="AC20"/>
          <cell r="AD20"/>
        </row>
        <row r="21">
          <cell r="I21">
            <v>0</v>
          </cell>
          <cell r="J21"/>
          <cell r="K21"/>
          <cell r="L21"/>
          <cell r="M21"/>
          <cell r="O21">
            <v>0</v>
          </cell>
          <cell r="P21"/>
          <cell r="Q21"/>
          <cell r="R21"/>
          <cell r="S21"/>
          <cell r="V21" t="str">
            <v/>
          </cell>
          <cell r="W21"/>
          <cell r="X21"/>
          <cell r="Y21"/>
          <cell r="Z21"/>
          <cell r="AB21" t="str">
            <v/>
          </cell>
          <cell r="AC21"/>
          <cell r="AD21"/>
          <cell r="AE21"/>
          <cell r="AF21"/>
          <cell r="AG21"/>
        </row>
        <row r="22">
          <cell r="I22"/>
          <cell r="J22"/>
          <cell r="K22"/>
          <cell r="L22"/>
          <cell r="M22"/>
        </row>
        <row r="23">
          <cell r="I23">
            <v>0</v>
          </cell>
          <cell r="J23"/>
          <cell r="K23"/>
          <cell r="L23"/>
          <cell r="M23"/>
          <cell r="O23">
            <v>0</v>
          </cell>
          <cell r="P23"/>
          <cell r="Q23"/>
          <cell r="R23"/>
          <cell r="S23"/>
          <cell r="V23" t="str">
            <v/>
          </cell>
          <cell r="W23"/>
          <cell r="X23"/>
          <cell r="Y23"/>
          <cell r="Z23"/>
          <cell r="AB23" t="str">
            <v/>
          </cell>
          <cell r="AC23"/>
          <cell r="AD23"/>
          <cell r="AE23"/>
          <cell r="AF23"/>
          <cell r="AG23"/>
        </row>
        <row r="24">
          <cell r="I24"/>
          <cell r="J24"/>
          <cell r="K24"/>
          <cell r="L24"/>
          <cell r="M24"/>
        </row>
        <row r="25">
          <cell r="I25">
            <v>0</v>
          </cell>
          <cell r="J25"/>
          <cell r="K25"/>
          <cell r="L25"/>
          <cell r="M25"/>
          <cell r="O25">
            <v>0</v>
          </cell>
          <cell r="P25"/>
          <cell r="Q25"/>
          <cell r="R25"/>
          <cell r="S25"/>
          <cell r="V25" t="str">
            <v/>
          </cell>
          <cell r="W25"/>
          <cell r="X25"/>
          <cell r="Y25"/>
          <cell r="Z25"/>
          <cell r="AB25" t="str">
            <v/>
          </cell>
          <cell r="AC25"/>
          <cell r="AD25"/>
          <cell r="AE25"/>
          <cell r="AF25"/>
          <cell r="AG25"/>
        </row>
        <row r="27">
          <cell r="I27" t="str">
            <v xml:space="preserve">, WA </v>
          </cell>
          <cell r="J27"/>
          <cell r="K27"/>
          <cell r="L27"/>
          <cell r="M27"/>
          <cell r="O27">
            <v>0</v>
          </cell>
          <cell r="P27"/>
          <cell r="Q27"/>
          <cell r="R27"/>
          <cell r="S27"/>
          <cell r="V27" t="str">
            <v/>
          </cell>
          <cell r="W27"/>
          <cell r="X27"/>
          <cell r="Y27"/>
          <cell r="Z27"/>
          <cell r="AB27" t="str">
            <v/>
          </cell>
          <cell r="AC27"/>
          <cell r="AD27"/>
          <cell r="AE27"/>
          <cell r="AF27"/>
          <cell r="AG27"/>
        </row>
        <row r="29">
          <cell r="C29"/>
          <cell r="D29"/>
          <cell r="E29"/>
          <cell r="F29"/>
          <cell r="G29"/>
          <cell r="H29"/>
          <cell r="I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row>
        <row r="31">
          <cell r="G31" t="str">
            <v>Base kWh Usage</v>
          </cell>
          <cell r="H31">
            <v>0</v>
          </cell>
          <cell r="I31"/>
          <cell r="M31" t="str">
            <v>EST yearly savings</v>
          </cell>
          <cell r="N31">
            <v>0</v>
          </cell>
          <cell r="O31"/>
          <cell r="S31" t="str">
            <v>Material Cost</v>
          </cell>
          <cell r="T31">
            <v>0</v>
          </cell>
          <cell r="U31"/>
          <cell r="V31"/>
          <cell r="W31"/>
          <cell r="Y31" t="str">
            <v>Tax</v>
          </cell>
          <cell r="Z31">
            <v>0</v>
          </cell>
          <cell r="AA31"/>
          <cell r="AF31" t="str">
            <v>Estimated PSE Incentive</v>
          </cell>
          <cell r="AG31"/>
          <cell r="AH31"/>
          <cell r="AI31"/>
          <cell r="AJ31" t="str">
            <v>Rate Sch?</v>
          </cell>
          <cell r="AK31"/>
          <cell r="AL31"/>
        </row>
        <row r="32">
          <cell r="G32"/>
          <cell r="M32"/>
          <cell r="N32"/>
          <cell r="O32"/>
          <cell r="S32"/>
          <cell r="T32"/>
          <cell r="U32"/>
          <cell r="V32"/>
          <cell r="Y32"/>
          <cell r="AF32"/>
          <cell r="AG32"/>
          <cell r="AH32"/>
          <cell r="AI32"/>
          <cell r="AJ32"/>
          <cell r="AK32"/>
          <cell r="AL32"/>
        </row>
        <row r="33">
          <cell r="G33" t="str">
            <v>New kWh Usage</v>
          </cell>
          <cell r="H33">
            <v>0</v>
          </cell>
          <cell r="I33"/>
          <cell r="L33" t="str">
            <v xml:space="preserve">Payback </v>
          </cell>
          <cell r="M33"/>
          <cell r="S33" t="str">
            <v>Labor Cost</v>
          </cell>
          <cell r="T33">
            <v>0</v>
          </cell>
          <cell r="U33"/>
          <cell r="V33"/>
          <cell r="W33"/>
          <cell r="Z33">
            <v>0</v>
          </cell>
          <cell r="AA33"/>
          <cell r="AF33"/>
          <cell r="AG33"/>
          <cell r="AH33"/>
          <cell r="AI33"/>
          <cell r="AJ33"/>
          <cell r="AK33"/>
          <cell r="AL33"/>
        </row>
        <row r="34">
          <cell r="G34"/>
          <cell r="L34"/>
          <cell r="M34"/>
          <cell r="S34"/>
          <cell r="T34"/>
          <cell r="U34"/>
          <cell r="V34"/>
        </row>
        <row r="35">
          <cell r="G35" t="str">
            <v>kWh Savings</v>
          </cell>
          <cell r="H35">
            <v>0</v>
          </cell>
          <cell r="I35"/>
          <cell r="M35" t="str">
            <v>Before Incentive</v>
          </cell>
          <cell r="N35" t="str">
            <v>N/A</v>
          </cell>
          <cell r="O35"/>
          <cell r="S35" t="str">
            <v>Misc Costs</v>
          </cell>
          <cell r="T35">
            <v>0</v>
          </cell>
          <cell r="U35"/>
          <cell r="V35"/>
          <cell r="W35"/>
          <cell r="Y35" t="str">
            <v>Total Cost</v>
          </cell>
          <cell r="Z35">
            <v>0</v>
          </cell>
          <cell r="AA35"/>
          <cell r="AI35" t="str">
            <v>Average $/kWh</v>
          </cell>
          <cell r="AJ35">
            <v>0</v>
          </cell>
          <cell r="AK35"/>
          <cell r="AL35"/>
        </row>
        <row r="36">
          <cell r="G36"/>
          <cell r="M36"/>
          <cell r="N36"/>
          <cell r="O36"/>
          <cell r="S36"/>
          <cell r="T36"/>
          <cell r="U36"/>
          <cell r="V36"/>
        </row>
        <row r="37">
          <cell r="G37" t="str">
            <v>% Energy Saved</v>
          </cell>
          <cell r="H37">
            <v>0</v>
          </cell>
          <cell r="I37"/>
          <cell r="M37" t="str">
            <v>After Incentive</v>
          </cell>
          <cell r="N37" t="str">
            <v>N/A</v>
          </cell>
          <cell r="O37"/>
          <cell r="S37" t="str">
            <v>Subtotal</v>
          </cell>
          <cell r="T37">
            <v>0</v>
          </cell>
          <cell r="U37"/>
          <cell r="V37"/>
          <cell r="W37"/>
          <cell r="Y37" t="str">
            <v>TRC</v>
          </cell>
          <cell r="Z37">
            <v>0</v>
          </cell>
          <cell r="AA37"/>
          <cell r="AI37" t="str">
            <v>% of Project Cost</v>
          </cell>
          <cell r="AJ37">
            <v>0</v>
          </cell>
          <cell r="AK37"/>
          <cell r="AL37"/>
        </row>
        <row r="40">
          <cell r="B40"/>
          <cell r="C40" t="str">
            <v>PAYEE of the incentive (Participant)</v>
          </cell>
          <cell r="D40"/>
          <cell r="E40"/>
          <cell r="F40"/>
          <cell r="G40"/>
          <cell r="H40"/>
          <cell r="I40"/>
          <cell r="J40"/>
          <cell r="K40"/>
          <cell r="L40"/>
          <cell r="M40"/>
          <cell r="N40"/>
          <cell r="O40"/>
          <cell r="P40"/>
          <cell r="Q40"/>
          <cell r="R40"/>
          <cell r="S40"/>
          <cell r="T40"/>
          <cell r="U40"/>
          <cell r="V40"/>
          <cell r="W40"/>
          <cell r="X40"/>
          <cell r="Y40"/>
          <cell r="Z40"/>
          <cell r="AA40"/>
          <cell r="AB40"/>
          <cell r="AC40"/>
          <cell r="AD40"/>
          <cell r="AE40"/>
          <cell r="AF40"/>
          <cell r="AG40"/>
          <cell r="AH40"/>
          <cell r="AI40"/>
          <cell r="AJ40"/>
          <cell r="AK40"/>
          <cell r="AL40"/>
        </row>
        <row r="41">
          <cell r="B41"/>
        </row>
        <row r="42">
          <cell r="B42"/>
        </row>
        <row r="43">
          <cell r="B43"/>
          <cell r="C43" t="str">
            <v>There are two ways to receive the PSE Energy Conservation Incentive (Grant):</v>
          </cell>
          <cell r="W43" t="str">
            <v>The below PAYEE information is required before PSE can send the Conservation Grant Agreement to the customer and participant for signature and before any work can start on the project.</v>
          </cell>
          <cell r="X43"/>
          <cell r="Y43"/>
          <cell r="Z43"/>
          <cell r="AA43"/>
          <cell r="AB43"/>
          <cell r="AC43"/>
          <cell r="AD43"/>
          <cell r="AE43"/>
          <cell r="AF43"/>
          <cell r="AG43"/>
          <cell r="AH43"/>
        </row>
        <row r="44">
          <cell r="B44"/>
          <cell r="E44"/>
          <cell r="W44"/>
          <cell r="X44"/>
          <cell r="Y44"/>
          <cell r="Z44"/>
          <cell r="AA44"/>
          <cell r="AB44"/>
          <cell r="AC44"/>
          <cell r="AD44"/>
          <cell r="AE44"/>
          <cell r="AF44"/>
          <cell r="AG44"/>
          <cell r="AH44"/>
        </row>
        <row r="45">
          <cell r="B45"/>
          <cell r="D45" t="str">
            <v xml:space="preserve">1. Customer is the payee and receives the incentive by one of the following: </v>
          </cell>
          <cell r="W45"/>
          <cell r="X45"/>
          <cell r="Y45"/>
          <cell r="Z45"/>
          <cell r="AA45"/>
          <cell r="AB45"/>
          <cell r="AC45"/>
          <cell r="AD45"/>
          <cell r="AE45"/>
          <cell r="AF45"/>
          <cell r="AG45"/>
          <cell r="AH45"/>
        </row>
        <row r="46">
          <cell r="B46"/>
          <cell r="W46"/>
          <cell r="X46"/>
          <cell r="Y46"/>
          <cell r="Z46"/>
          <cell r="AA46"/>
          <cell r="AB46"/>
          <cell r="AC46"/>
          <cell r="AD46"/>
          <cell r="AE46"/>
          <cell r="AF46"/>
          <cell r="AG46"/>
          <cell r="AH46"/>
        </row>
        <row r="47">
          <cell r="B47"/>
          <cell r="E47"/>
          <cell r="F47" t="str">
            <v>Direct Payment to Customer – Check</v>
          </cell>
        </row>
        <row r="48">
          <cell r="B48"/>
        </row>
        <row r="49">
          <cell r="B49"/>
          <cell r="E49"/>
          <cell r="F49" t="str">
            <v>Direct Payment to Customer – Electronic Deposit</v>
          </cell>
          <cell r="AB49" t="str">
            <v>Fixture/TLED/Control $.00</v>
          </cell>
        </row>
        <row r="50">
          <cell r="B50"/>
          <cell r="AA50"/>
          <cell r="AC50"/>
          <cell r="AD50"/>
        </row>
        <row r="51">
          <cell r="B51"/>
          <cell r="E51"/>
          <cell r="F51" t="str">
            <v>Customer Bill Credit (Direct Payment to Customer)</v>
          </cell>
          <cell r="AA51"/>
          <cell r="AB51" t="str">
            <v xml:space="preserve">      LLLC/NLC/AELC (performance) $.00</v>
          </cell>
          <cell r="AC51"/>
          <cell r="AD51"/>
          <cell r="AE51"/>
          <cell r="AF51"/>
        </row>
        <row r="52">
          <cell r="B52"/>
        </row>
        <row r="53">
          <cell r="B53"/>
          <cell r="AB53" t="str">
            <v>Select Payee from dropdown or enter Payee information below</v>
          </cell>
        </row>
        <row r="54">
          <cell r="B54"/>
          <cell r="D54" t="str">
            <v>2. Third party (contractor/vendor/other) is the payee and receives the incentive.</v>
          </cell>
          <cell r="Y54" t="str">
            <v>PAYEE?</v>
          </cell>
          <cell r="Z54" t="str">
            <v>- Choose Payee -</v>
          </cell>
          <cell r="AA54" t="str">
            <v>Submitting Company</v>
          </cell>
          <cell r="AB54" t="str">
            <v>Submitting Company</v>
          </cell>
          <cell r="AC54" t="str">
            <v>Submitting Company</v>
          </cell>
          <cell r="AD54" t="str">
            <v>Submitting Company</v>
          </cell>
          <cell r="AE54">
            <v>0</v>
          </cell>
        </row>
        <row r="55">
          <cell r="B55"/>
          <cell r="D55"/>
          <cell r="E55"/>
          <cell r="F55"/>
          <cell r="G55"/>
          <cell r="H55"/>
          <cell r="I55"/>
          <cell r="J55"/>
          <cell r="K55"/>
          <cell r="L55"/>
          <cell r="M55"/>
          <cell r="Y55"/>
          <cell r="Z55"/>
          <cell r="AA55"/>
          <cell r="AB55"/>
          <cell r="AC55"/>
          <cell r="AD55"/>
        </row>
        <row r="56">
          <cell r="B56"/>
          <cell r="C56"/>
          <cell r="D56"/>
          <cell r="E56"/>
          <cell r="F56"/>
          <cell r="G56"/>
          <cell r="H56"/>
          <cell r="I56"/>
          <cell r="J56"/>
          <cell r="K56"/>
          <cell r="L56"/>
          <cell r="M56"/>
          <cell r="Y56"/>
        </row>
        <row r="57">
          <cell r="B57"/>
          <cell r="C57"/>
          <cell r="D57"/>
          <cell r="E57"/>
          <cell r="F57"/>
          <cell r="G57"/>
          <cell r="H57"/>
          <cell r="I57"/>
          <cell r="J57"/>
          <cell r="K57"/>
          <cell r="L57"/>
          <cell r="M57"/>
          <cell r="R57"/>
          <cell r="S57"/>
          <cell r="T57"/>
          <cell r="U57"/>
          <cell r="V57"/>
          <cell r="Y57" t="str">
            <v>PAYEE  - Company</v>
          </cell>
          <cell r="Z57" t="str">
            <v/>
          </cell>
          <cell r="AA57"/>
          <cell r="AB57"/>
          <cell r="AC57"/>
          <cell r="AD57"/>
        </row>
        <row r="58">
          <cell r="B58"/>
          <cell r="C58"/>
          <cell r="D58"/>
          <cell r="E58"/>
          <cell r="F58"/>
          <cell r="G58"/>
          <cell r="H58"/>
          <cell r="I58"/>
          <cell r="J58"/>
          <cell r="K58"/>
          <cell r="L58"/>
          <cell r="M58"/>
          <cell r="R58"/>
          <cell r="S58"/>
          <cell r="T58"/>
          <cell r="U58"/>
          <cell r="V58"/>
        </row>
        <row r="59">
          <cell r="B59"/>
          <cell r="C59"/>
          <cell r="D59"/>
          <cell r="E59"/>
          <cell r="F59"/>
          <cell r="G59"/>
          <cell r="H59"/>
          <cell r="I59"/>
          <cell r="J59"/>
          <cell r="K59"/>
          <cell r="L59"/>
          <cell r="M59"/>
          <cell r="R59"/>
          <cell r="S59"/>
          <cell r="T59"/>
          <cell r="U59"/>
          <cell r="V59"/>
          <cell r="Y59" t="str">
            <v>Check payable to - MUST match W9</v>
          </cell>
          <cell r="Z59"/>
          <cell r="AA59"/>
          <cell r="AB59"/>
          <cell r="AC59"/>
          <cell r="AD59"/>
        </row>
        <row r="60">
          <cell r="B60"/>
          <cell r="C60"/>
          <cell r="D60"/>
          <cell r="E60"/>
          <cell r="F60"/>
          <cell r="G60"/>
          <cell r="H60"/>
          <cell r="I60"/>
          <cell r="J60"/>
          <cell r="K60"/>
          <cell r="L60"/>
          <cell r="M60"/>
          <cell r="R60"/>
          <cell r="S60"/>
          <cell r="T60"/>
          <cell r="U60"/>
          <cell r="V60"/>
        </row>
        <row r="61">
          <cell r="B61"/>
          <cell r="C61"/>
          <cell r="D61"/>
          <cell r="E61"/>
          <cell r="F61"/>
          <cell r="G61"/>
          <cell r="H61"/>
          <cell r="I61"/>
          <cell r="J61"/>
          <cell r="K61"/>
          <cell r="L61"/>
          <cell r="M61"/>
          <cell r="R61"/>
          <cell r="S61"/>
          <cell r="T61"/>
          <cell r="U61"/>
          <cell r="V61"/>
          <cell r="Y61" t="str">
            <v>Federal Tax ID #</v>
          </cell>
          <cell r="Z61"/>
          <cell r="AA61"/>
          <cell r="AB61"/>
          <cell r="AC61"/>
          <cell r="AD61"/>
        </row>
        <row r="62">
          <cell r="B62"/>
          <cell r="C62"/>
          <cell r="D62"/>
          <cell r="E62"/>
          <cell r="F62"/>
          <cell r="G62"/>
          <cell r="H62"/>
          <cell r="I62"/>
          <cell r="J62"/>
          <cell r="K62"/>
          <cell r="L62"/>
          <cell r="M62"/>
          <cell r="R62"/>
          <cell r="S62"/>
          <cell r="T62"/>
          <cell r="U62"/>
          <cell r="V62"/>
          <cell r="W62"/>
          <cell r="Y62"/>
          <cell r="Z62"/>
          <cell r="AA62"/>
          <cell r="AB62"/>
          <cell r="AC62"/>
          <cell r="AD62"/>
        </row>
        <row r="63">
          <cell r="B63"/>
          <cell r="C63"/>
          <cell r="D63"/>
          <cell r="E63"/>
          <cell r="F63"/>
          <cell r="G63"/>
          <cell r="H63"/>
          <cell r="I63"/>
          <cell r="J63"/>
          <cell r="K63"/>
          <cell r="L63"/>
          <cell r="M63"/>
          <cell r="R63"/>
          <cell r="S63"/>
          <cell r="T63"/>
          <cell r="U63"/>
          <cell r="V63"/>
          <cell r="W63"/>
          <cell r="Y63" t="str">
            <v>PAYEE name (first and last)</v>
          </cell>
          <cell r="Z63" t="str">
            <v/>
          </cell>
          <cell r="AA63"/>
          <cell r="AB63"/>
          <cell r="AC63"/>
          <cell r="AD63"/>
        </row>
        <row r="64">
          <cell r="B64"/>
          <cell r="C64"/>
          <cell r="D64"/>
          <cell r="E64"/>
          <cell r="F64"/>
          <cell r="G64"/>
          <cell r="H64"/>
          <cell r="I64"/>
          <cell r="J64"/>
          <cell r="K64"/>
          <cell r="L64"/>
          <cell r="M64"/>
          <cell r="R64"/>
          <cell r="S64"/>
          <cell r="T64"/>
          <cell r="U64"/>
          <cell r="V64"/>
          <cell r="W64"/>
          <cell r="Y64"/>
          <cell r="Z64"/>
          <cell r="AA64"/>
          <cell r="AB64"/>
          <cell r="AC64"/>
          <cell r="AD64"/>
        </row>
        <row r="65">
          <cell r="B65"/>
          <cell r="C65"/>
          <cell r="D65"/>
          <cell r="E65"/>
          <cell r="F65"/>
          <cell r="G65"/>
          <cell r="H65"/>
          <cell r="I65"/>
          <cell r="J65"/>
          <cell r="K65"/>
          <cell r="L65"/>
          <cell r="M65"/>
          <cell r="R65"/>
          <cell r="S65"/>
          <cell r="T65"/>
          <cell r="U65"/>
          <cell r="V65"/>
          <cell r="W65"/>
          <cell r="Y65" t="str">
            <v>Email</v>
          </cell>
          <cell r="Z65" t="str">
            <v/>
          </cell>
          <cell r="AA65"/>
          <cell r="AB65"/>
          <cell r="AC65"/>
          <cell r="AD65"/>
        </row>
        <row r="66">
          <cell r="C66"/>
          <cell r="D66"/>
          <cell r="E66"/>
          <cell r="F66"/>
          <cell r="G66"/>
          <cell r="H66"/>
          <cell r="I66"/>
          <cell r="J66"/>
          <cell r="K66"/>
          <cell r="L66"/>
          <cell r="M66"/>
        </row>
        <row r="67">
          <cell r="C67"/>
          <cell r="D67"/>
          <cell r="E67"/>
          <cell r="F67"/>
          <cell r="G67"/>
          <cell r="H67"/>
          <cell r="I67"/>
          <cell r="J67"/>
          <cell r="K67"/>
          <cell r="L67"/>
          <cell r="M67"/>
          <cell r="Y67" t="str">
            <v>Phone #</v>
          </cell>
          <cell r="Z67" t="str">
            <v/>
          </cell>
          <cell r="AA67"/>
          <cell r="AB67"/>
          <cell r="AC67"/>
          <cell r="AD67"/>
        </row>
        <row r="68">
          <cell r="C68"/>
          <cell r="D68"/>
          <cell r="E68"/>
          <cell r="F68"/>
          <cell r="G68"/>
          <cell r="H68"/>
          <cell r="I68"/>
          <cell r="J68"/>
          <cell r="K68"/>
          <cell r="L68"/>
          <cell r="M68"/>
          <cell r="Y68"/>
          <cell r="Z68"/>
          <cell r="AA68"/>
          <cell r="AB68"/>
          <cell r="AC68"/>
          <cell r="AD68"/>
        </row>
        <row r="69">
          <cell r="C69"/>
          <cell r="D69"/>
          <cell r="E69"/>
          <cell r="F69"/>
          <cell r="G69"/>
          <cell r="H69"/>
          <cell r="I69"/>
          <cell r="J69"/>
          <cell r="K69"/>
          <cell r="L69"/>
          <cell r="M69"/>
          <cell r="Y69" t="str">
            <v>Address</v>
          </cell>
          <cell r="Z69" t="str">
            <v/>
          </cell>
          <cell r="AA69"/>
          <cell r="AB69"/>
          <cell r="AC69"/>
          <cell r="AD69"/>
        </row>
        <row r="70">
          <cell r="C70"/>
          <cell r="D70"/>
          <cell r="E70"/>
          <cell r="F70"/>
          <cell r="G70"/>
          <cell r="H70"/>
          <cell r="I70"/>
          <cell r="J70"/>
          <cell r="K70"/>
          <cell r="L70"/>
          <cell r="M70"/>
          <cell r="Y70"/>
          <cell r="Z70"/>
          <cell r="AA70"/>
          <cell r="AB70"/>
          <cell r="AC70"/>
          <cell r="AD70"/>
        </row>
        <row r="71">
          <cell r="C71"/>
          <cell r="D71"/>
          <cell r="E71"/>
          <cell r="F71"/>
          <cell r="G71"/>
          <cell r="H71"/>
          <cell r="I71"/>
          <cell r="J71"/>
          <cell r="K71"/>
          <cell r="L71"/>
          <cell r="M71"/>
          <cell r="W71"/>
          <cell r="Y71" t="str">
            <v>City</v>
          </cell>
          <cell r="Z71" t="str">
            <v/>
          </cell>
          <cell r="AA71"/>
          <cell r="AB71"/>
          <cell r="AC71"/>
          <cell r="AD71"/>
        </row>
        <row r="72">
          <cell r="C72"/>
          <cell r="D72"/>
          <cell r="E72"/>
          <cell r="F72"/>
          <cell r="G72"/>
          <cell r="H72"/>
          <cell r="I72"/>
          <cell r="J72"/>
          <cell r="K72"/>
          <cell r="L72"/>
          <cell r="M72"/>
          <cell r="R72"/>
          <cell r="S72"/>
          <cell r="T72"/>
          <cell r="U72"/>
          <cell r="V72"/>
          <cell r="W72"/>
          <cell r="Y72"/>
          <cell r="Z72"/>
          <cell r="AA72"/>
          <cell r="AB72"/>
          <cell r="AC72"/>
          <cell r="AD72"/>
        </row>
        <row r="73">
          <cell r="C73"/>
          <cell r="D73"/>
          <cell r="E73"/>
          <cell r="F73"/>
          <cell r="G73"/>
          <cell r="H73"/>
          <cell r="I73"/>
          <cell r="J73"/>
          <cell r="K73"/>
          <cell r="L73"/>
          <cell r="M73"/>
          <cell r="W73"/>
          <cell r="Y73" t="str">
            <v>State</v>
          </cell>
          <cell r="Z73" t="str">
            <v/>
          </cell>
          <cell r="AB73" t="str">
            <v>Zip</v>
          </cell>
          <cell r="AC73" t="str">
            <v/>
          </cell>
          <cell r="AD73"/>
        </row>
        <row r="74">
          <cell r="C74"/>
          <cell r="D74"/>
          <cell r="E74"/>
          <cell r="F74"/>
          <cell r="G74"/>
          <cell r="H74"/>
          <cell r="I74"/>
          <cell r="J74"/>
          <cell r="K74"/>
          <cell r="L74"/>
          <cell r="M74"/>
        </row>
        <row r="75">
          <cell r="C75" t="str">
            <v>PSE CUSTOMER/CONTRACTOR/SUBMITTER ACKNOWLEDGMENT</v>
          </cell>
          <cell r="D75"/>
          <cell r="E75"/>
          <cell r="F75"/>
          <cell r="G75"/>
          <cell r="H75"/>
          <cell r="I75"/>
          <cell r="J75"/>
          <cell r="K75"/>
          <cell r="L75"/>
          <cell r="M75"/>
          <cell r="N75"/>
          <cell r="O75"/>
          <cell r="P75"/>
          <cell r="Q75"/>
          <cell r="R75"/>
          <cell r="S75"/>
          <cell r="T75"/>
          <cell r="U75"/>
          <cell r="V75"/>
          <cell r="W75"/>
          <cell r="X75"/>
          <cell r="Y75"/>
          <cell r="Z75"/>
          <cell r="AA75"/>
          <cell r="AB75"/>
          <cell r="AC75"/>
          <cell r="AD75"/>
          <cell r="AE75"/>
          <cell r="AF75"/>
          <cell r="AG75"/>
          <cell r="AH75"/>
          <cell r="AI75"/>
          <cell r="AJ75"/>
          <cell r="AK75"/>
          <cell r="AL75"/>
        </row>
        <row r="76">
          <cell r="AB76"/>
          <cell r="AC76"/>
          <cell r="AD76"/>
          <cell r="AE76"/>
          <cell r="AF76"/>
          <cell r="AG76"/>
          <cell r="AH76"/>
          <cell r="AI76"/>
          <cell r="AJ76"/>
          <cell r="AK76"/>
          <cell r="AL76"/>
        </row>
        <row r="77">
          <cell r="C77" t="str">
            <v>PSE TERMS</v>
          </cell>
          <cell r="AB77"/>
          <cell r="AC77"/>
          <cell r="AD77"/>
          <cell r="AE77"/>
          <cell r="AF77"/>
          <cell r="AG77"/>
          <cell r="AH77"/>
          <cell r="AI77"/>
          <cell r="AJ77"/>
          <cell r="AK77"/>
          <cell r="AL77"/>
        </row>
        <row r="78">
          <cell r="C78" t="str">
            <v>As Participant I agree to submit for payment or authorize my representative to submit for payment once ALL products are installed and operating.</v>
          </cell>
          <cell r="AB78"/>
          <cell r="AC78"/>
          <cell r="AD78"/>
          <cell r="AE78"/>
          <cell r="AF78"/>
          <cell r="AG78"/>
          <cell r="AH78"/>
          <cell r="AI78"/>
          <cell r="AJ78"/>
          <cell r="AK78"/>
          <cell r="AL78"/>
        </row>
        <row r="79">
          <cell r="C79"/>
          <cell r="AB79"/>
          <cell r="AC79"/>
          <cell r="AD79"/>
          <cell r="AE79"/>
          <cell r="AF79"/>
          <cell r="AG79"/>
          <cell r="AH79"/>
          <cell r="AI79"/>
          <cell r="AJ79"/>
          <cell r="AK79"/>
          <cell r="AL79"/>
        </row>
        <row r="80">
          <cell r="C80" t="str">
            <v xml:space="preserve">I have read and agree to the Term and Conditions of PSE BUSINESS LIGHTING INCENTIVE PROGRAM. I attest that all information provided in this application is accurate and truthful, that I satisfy the terms and conditions, and that I agree to adhere to them. I understand that if I do not adhere to the terms and conditions or have otherwise not complied with the requirements of this program, my application for an incentive may be disqualified and/or the incentive may be reduced. I understand that PSE provides incentives for lighting measures that are designed to save energy in the facility listed on the application. I acknowledge that estimated energy savings are not guaranteed and such projected energy savings may not result from such retrofit measures. I, the customer, am responsible for meeting applicable code requirements, for determining the adequacy of any installation and for all payments to contractors and/or suppliers. </v>
          </cell>
          <cell r="D80"/>
          <cell r="E80"/>
          <cell r="F80"/>
          <cell r="G80"/>
          <cell r="H80"/>
          <cell r="I80"/>
          <cell r="J80"/>
          <cell r="K80"/>
          <cell r="L80"/>
          <cell r="M80"/>
          <cell r="N80"/>
          <cell r="O80"/>
          <cell r="P80"/>
          <cell r="Q80"/>
          <cell r="R80"/>
          <cell r="S80"/>
          <cell r="T80"/>
          <cell r="U80"/>
          <cell r="V80"/>
          <cell r="W80"/>
          <cell r="X80"/>
          <cell r="Y80"/>
          <cell r="Z80"/>
          <cell r="AA80"/>
          <cell r="AB80"/>
          <cell r="AC80"/>
          <cell r="AD80"/>
          <cell r="AE80"/>
          <cell r="AF80"/>
          <cell r="AG80"/>
          <cell r="AH80"/>
          <cell r="AI80"/>
          <cell r="AJ80"/>
          <cell r="AK80"/>
          <cell r="AL80"/>
        </row>
        <row r="81">
          <cell r="C81"/>
          <cell r="D81"/>
          <cell r="E81"/>
          <cell r="F81"/>
          <cell r="G81"/>
          <cell r="H81"/>
          <cell r="I81"/>
          <cell r="J81"/>
          <cell r="K81"/>
          <cell r="L81"/>
          <cell r="M81"/>
          <cell r="N81"/>
          <cell r="O81"/>
          <cell r="P81"/>
          <cell r="Q81"/>
          <cell r="R81"/>
          <cell r="S81"/>
          <cell r="T81"/>
          <cell r="U81"/>
          <cell r="V81"/>
          <cell r="W81"/>
          <cell r="X81"/>
          <cell r="Y81"/>
          <cell r="Z81"/>
          <cell r="AA81"/>
          <cell r="AB81"/>
          <cell r="AC81"/>
          <cell r="AD81"/>
          <cell r="AE81"/>
          <cell r="AF81"/>
          <cell r="AG81"/>
          <cell r="AH81"/>
          <cell r="AI81"/>
          <cell r="AJ81"/>
          <cell r="AK81"/>
          <cell r="AL81"/>
        </row>
        <row r="82">
          <cell r="C82"/>
          <cell r="D82"/>
          <cell r="E82"/>
          <cell r="F82"/>
          <cell r="G82"/>
          <cell r="H82"/>
          <cell r="I82"/>
          <cell r="J82"/>
          <cell r="K82"/>
          <cell r="L82"/>
          <cell r="M82"/>
          <cell r="N82"/>
          <cell r="O82"/>
          <cell r="P82"/>
          <cell r="Q82"/>
          <cell r="R82"/>
          <cell r="S82"/>
          <cell r="T82"/>
          <cell r="U82"/>
          <cell r="V82"/>
          <cell r="W82"/>
          <cell r="X82"/>
          <cell r="Y82"/>
          <cell r="Z82"/>
          <cell r="AA82"/>
          <cell r="AB82"/>
          <cell r="AC82"/>
          <cell r="AD82"/>
          <cell r="AE82"/>
          <cell r="AF82"/>
          <cell r="AG82"/>
          <cell r="AH82"/>
          <cell r="AI82"/>
          <cell r="AJ82"/>
          <cell r="AK82"/>
          <cell r="AL82"/>
        </row>
        <row r="83">
          <cell r="C83"/>
          <cell r="D83"/>
          <cell r="E83"/>
          <cell r="F83"/>
          <cell r="G83"/>
          <cell r="H83"/>
          <cell r="I83"/>
          <cell r="J83"/>
          <cell r="K83"/>
          <cell r="L83"/>
          <cell r="M83"/>
          <cell r="N83"/>
          <cell r="O83"/>
          <cell r="P83"/>
          <cell r="Q83"/>
          <cell r="R83"/>
          <cell r="S83"/>
          <cell r="T83"/>
          <cell r="U83"/>
          <cell r="V83"/>
          <cell r="W83"/>
          <cell r="X83"/>
          <cell r="Y83"/>
          <cell r="Z83"/>
          <cell r="AA83"/>
          <cell r="AB83"/>
          <cell r="AC83"/>
          <cell r="AD83"/>
          <cell r="AE83"/>
          <cell r="AF83"/>
          <cell r="AG83"/>
          <cell r="AH83"/>
          <cell r="AI83"/>
          <cell r="AJ83"/>
          <cell r="AK83"/>
          <cell r="AL83"/>
        </row>
        <row r="84">
          <cell r="C84"/>
          <cell r="D84"/>
          <cell r="E84"/>
          <cell r="F84"/>
          <cell r="G84"/>
          <cell r="H84"/>
          <cell r="I84"/>
          <cell r="J84"/>
          <cell r="K84"/>
          <cell r="L84"/>
          <cell r="M84"/>
          <cell r="N84"/>
          <cell r="O84"/>
          <cell r="P84"/>
          <cell r="Q84"/>
          <cell r="R84"/>
          <cell r="S84"/>
          <cell r="T84"/>
          <cell r="U84"/>
          <cell r="V84"/>
          <cell r="W84"/>
          <cell r="X84"/>
          <cell r="Y84"/>
          <cell r="Z84"/>
          <cell r="AA84"/>
          <cell r="AB84"/>
          <cell r="AC84"/>
          <cell r="AD84"/>
          <cell r="AE84"/>
          <cell r="AF84"/>
          <cell r="AG84"/>
          <cell r="AH84"/>
          <cell r="AI84"/>
          <cell r="AJ84"/>
          <cell r="AK84"/>
          <cell r="AL84"/>
        </row>
        <row r="85">
          <cell r="C85"/>
          <cell r="AB85"/>
          <cell r="AC85"/>
          <cell r="AD85"/>
          <cell r="AE85"/>
          <cell r="AF85"/>
          <cell r="AG85"/>
          <cell r="AH85"/>
          <cell r="AI85"/>
          <cell r="AJ85"/>
          <cell r="AK85"/>
          <cell r="AL85"/>
        </row>
        <row r="86">
          <cell r="C86" t="str">
            <v/>
          </cell>
          <cell r="D86"/>
          <cell r="E86"/>
          <cell r="F86"/>
          <cell r="G86"/>
          <cell r="H86"/>
          <cell r="I86"/>
          <cell r="J86"/>
          <cell r="K86"/>
          <cell r="L86"/>
          <cell r="M86"/>
          <cell r="N86"/>
          <cell r="O86"/>
          <cell r="P86"/>
          <cell r="Q86"/>
          <cell r="R86"/>
          <cell r="S86"/>
          <cell r="T86"/>
          <cell r="U86"/>
          <cell r="V86"/>
          <cell r="W86"/>
          <cell r="X86"/>
          <cell r="Y86"/>
          <cell r="Z86"/>
          <cell r="AA86"/>
          <cell r="AB86"/>
          <cell r="AC86"/>
          <cell r="AD86"/>
          <cell r="AE86"/>
          <cell r="AF86"/>
          <cell r="AG86"/>
          <cell r="AH86"/>
          <cell r="AI86"/>
          <cell r="AJ86"/>
          <cell r="AK86"/>
          <cell r="AL86"/>
        </row>
        <row r="87">
          <cell r="C87"/>
          <cell r="AB87"/>
          <cell r="AC87"/>
          <cell r="AD87"/>
          <cell r="AE87"/>
          <cell r="AF87"/>
          <cell r="AG87"/>
          <cell r="AH87"/>
          <cell r="AI87"/>
          <cell r="AJ87"/>
          <cell r="AK87"/>
          <cell r="AL87"/>
        </row>
        <row r="88">
          <cell r="C88"/>
          <cell r="D88" t="str">
            <v>CONTRACTOR/SUBMITTER</v>
          </cell>
          <cell r="E88"/>
          <cell r="F88"/>
          <cell r="G88"/>
          <cell r="H88"/>
          <cell r="I88"/>
          <cell r="J88"/>
          <cell r="K88"/>
          <cell r="L88"/>
          <cell r="M88"/>
          <cell r="N88"/>
          <cell r="O88"/>
          <cell r="P88"/>
          <cell r="Q88"/>
          <cell r="R88"/>
          <cell r="S88"/>
          <cell r="V88"/>
          <cell r="W88" t="str">
            <v>CUSTOMER</v>
          </cell>
          <cell r="X88"/>
          <cell r="Y88"/>
          <cell r="Z88"/>
          <cell r="AA88"/>
          <cell r="AB88"/>
          <cell r="AC88"/>
          <cell r="AD88"/>
          <cell r="AE88"/>
          <cell r="AF88"/>
          <cell r="AG88"/>
          <cell r="AH88"/>
          <cell r="AI88"/>
          <cell r="AJ88"/>
          <cell r="AK88"/>
          <cell r="AL88"/>
          <cell r="AM88"/>
        </row>
        <row r="89">
          <cell r="C89"/>
          <cell r="D89" t="str">
            <v>I acknowledge that I have discussed with the customer and we agree to the above PSE terms and conditions for program participation:</v>
          </cell>
          <cell r="E89"/>
          <cell r="F89"/>
          <cell r="G89"/>
          <cell r="H89"/>
          <cell r="I89"/>
          <cell r="J89"/>
          <cell r="K89"/>
          <cell r="L89"/>
          <cell r="M89"/>
          <cell r="N89"/>
          <cell r="O89"/>
          <cell r="P89"/>
          <cell r="Q89"/>
          <cell r="R89"/>
          <cell r="S89"/>
          <cell r="V89"/>
          <cell r="W89" t="str">
            <v>I acknowledge that I agree to the above PSE terms and conditions for program participation:</v>
          </cell>
          <cell r="X89"/>
          <cell r="Y89"/>
          <cell r="Z89"/>
          <cell r="AA89"/>
          <cell r="AB89"/>
          <cell r="AC89"/>
          <cell r="AD89"/>
          <cell r="AE89"/>
          <cell r="AF89"/>
          <cell r="AG89"/>
          <cell r="AH89"/>
          <cell r="AI89"/>
          <cell r="AJ89"/>
          <cell r="AK89"/>
          <cell r="AL89"/>
          <cell r="AM89"/>
        </row>
        <row r="90">
          <cell r="C90"/>
          <cell r="D90"/>
          <cell r="E90"/>
          <cell r="F90"/>
          <cell r="G90"/>
          <cell r="H90"/>
          <cell r="I90"/>
          <cell r="J90"/>
          <cell r="K90"/>
          <cell r="L90"/>
          <cell r="M90"/>
          <cell r="N90"/>
          <cell r="O90"/>
          <cell r="P90"/>
          <cell r="Q90"/>
          <cell r="R90"/>
          <cell r="S90"/>
          <cell r="V90"/>
          <cell r="W90" t="str">
            <v>(Contractor/Submitter may fill in below with customer permission)</v>
          </cell>
          <cell r="X90"/>
          <cell r="Y90"/>
          <cell r="Z90"/>
          <cell r="AA90"/>
          <cell r="AB90"/>
          <cell r="AC90"/>
          <cell r="AD90"/>
          <cell r="AE90"/>
          <cell r="AF90"/>
          <cell r="AG90"/>
          <cell r="AH90"/>
          <cell r="AI90"/>
          <cell r="AJ90"/>
          <cell r="AK90"/>
          <cell r="AL90"/>
          <cell r="AM90"/>
        </row>
        <row r="91">
          <cell r="C91"/>
          <cell r="D91"/>
          <cell r="E91"/>
          <cell r="F91"/>
          <cell r="G91"/>
          <cell r="H91"/>
          <cell r="I91"/>
          <cell r="J91"/>
          <cell r="K91"/>
          <cell r="L91"/>
          <cell r="M91"/>
          <cell r="N91"/>
          <cell r="O91"/>
          <cell r="P91"/>
          <cell r="Q91"/>
          <cell r="R91"/>
          <cell r="S91"/>
          <cell r="T91"/>
          <cell r="U91"/>
          <cell r="V91"/>
          <cell r="W91"/>
          <cell r="X91"/>
          <cell r="Y91"/>
          <cell r="Z91"/>
          <cell r="AA91"/>
          <cell r="AB91"/>
          <cell r="AC91"/>
          <cell r="AD91"/>
          <cell r="AE91"/>
          <cell r="AF91"/>
          <cell r="AG91"/>
          <cell r="AH91"/>
          <cell r="AI91"/>
          <cell r="AJ91"/>
          <cell r="AK91"/>
          <cell r="AL91"/>
          <cell r="AM91"/>
        </row>
        <row r="92">
          <cell r="C92"/>
          <cell r="D92"/>
          <cell r="E92"/>
          <cell r="F92"/>
          <cell r="G92"/>
          <cell r="H92"/>
          <cell r="I92"/>
          <cell r="J92"/>
          <cell r="K92" t="str">
            <v/>
          </cell>
          <cell r="L92"/>
          <cell r="M92"/>
          <cell r="N92"/>
          <cell r="O92"/>
          <cell r="P92"/>
          <cell r="Q92"/>
          <cell r="R92"/>
          <cell r="S92"/>
          <cell r="T92"/>
          <cell r="U92"/>
          <cell r="V92"/>
          <cell r="W92"/>
          <cell r="X92"/>
          <cell r="Y92"/>
          <cell r="Z92"/>
          <cell r="AA92"/>
          <cell r="AB92"/>
          <cell r="AC92"/>
          <cell r="AD92" t="str">
            <v/>
          </cell>
          <cell r="AE92"/>
          <cell r="AF92"/>
          <cell r="AG92"/>
          <cell r="AH92"/>
          <cell r="AI92"/>
          <cell r="AJ92"/>
          <cell r="AK92"/>
          <cell r="AL92"/>
        </row>
        <row r="93">
          <cell r="C93"/>
          <cell r="D93"/>
          <cell r="E93"/>
          <cell r="F93"/>
          <cell r="G93"/>
          <cell r="H93"/>
          <cell r="I93"/>
          <cell r="J93"/>
          <cell r="K93"/>
          <cell r="L93"/>
          <cell r="M93"/>
          <cell r="N93"/>
          <cell r="O93"/>
          <cell r="P93"/>
          <cell r="Q93"/>
          <cell r="R93"/>
          <cell r="S93"/>
          <cell r="T93"/>
          <cell r="U93"/>
          <cell r="V93"/>
          <cell r="W93"/>
          <cell r="X93"/>
          <cell r="Y93"/>
          <cell r="Z93"/>
          <cell r="AA93"/>
          <cell r="AB93"/>
          <cell r="AC93"/>
          <cell r="AD93"/>
          <cell r="AE93"/>
          <cell r="AF93"/>
          <cell r="AG93"/>
          <cell r="AH93"/>
          <cell r="AI93"/>
          <cell r="AJ93"/>
          <cell r="AK93"/>
          <cell r="AL93"/>
        </row>
        <row r="94">
          <cell r="C94"/>
          <cell r="D94"/>
          <cell r="E94"/>
          <cell r="F94"/>
          <cell r="G94"/>
          <cell r="H94"/>
          <cell r="I94"/>
          <cell r="J94"/>
          <cell r="K94"/>
          <cell r="L94"/>
          <cell r="M94"/>
          <cell r="N94"/>
          <cell r="O94"/>
          <cell r="P94"/>
          <cell r="Q94"/>
          <cell r="R94"/>
          <cell r="S94"/>
          <cell r="T94"/>
          <cell r="U94"/>
          <cell r="V94"/>
          <cell r="W94"/>
          <cell r="X94"/>
          <cell r="Y94"/>
          <cell r="Z94"/>
          <cell r="AA94"/>
          <cell r="AB94"/>
          <cell r="AC94"/>
          <cell r="AD94"/>
          <cell r="AE94"/>
          <cell r="AF94"/>
          <cell r="AG94"/>
          <cell r="AH94"/>
          <cell r="AI94"/>
          <cell r="AJ94"/>
          <cell r="AK94"/>
          <cell r="AL94"/>
        </row>
        <row r="95">
          <cell r="C95"/>
          <cell r="D95"/>
          <cell r="E95"/>
          <cell r="F95"/>
          <cell r="G95"/>
          <cell r="H95"/>
          <cell r="I95"/>
          <cell r="J95" t="str">
            <v>Printed Name</v>
          </cell>
          <cell r="K95" t="str">
            <v/>
          </cell>
          <cell r="L95"/>
          <cell r="M95"/>
          <cell r="N95"/>
          <cell r="O95"/>
          <cell r="P95"/>
          <cell r="Q95"/>
          <cell r="R95"/>
          <cell r="S95"/>
          <cell r="T95"/>
          <cell r="U95"/>
          <cell r="V95"/>
          <cell r="W95"/>
          <cell r="X95"/>
          <cell r="Y95"/>
          <cell r="Z95"/>
          <cell r="AA95"/>
          <cell r="AB95"/>
          <cell r="AC95" t="str">
            <v>Customer Printed Name</v>
          </cell>
          <cell r="AD95"/>
          <cell r="AE95"/>
          <cell r="AF95"/>
          <cell r="AG95"/>
          <cell r="AH95"/>
          <cell r="AI95"/>
          <cell r="AJ95"/>
          <cell r="AK95"/>
          <cell r="AL95"/>
        </row>
        <row r="96">
          <cell r="C96"/>
          <cell r="D96"/>
          <cell r="E96"/>
          <cell r="F96"/>
          <cell r="G96"/>
          <cell r="H96"/>
          <cell r="I96"/>
          <cell r="J96"/>
          <cell r="K96"/>
          <cell r="L96"/>
          <cell r="M96"/>
          <cell r="N96"/>
          <cell r="O96"/>
          <cell r="P96"/>
          <cell r="Q96"/>
          <cell r="R96"/>
          <cell r="S96"/>
          <cell r="T96"/>
          <cell r="U96"/>
          <cell r="V96"/>
          <cell r="W96"/>
          <cell r="X96"/>
          <cell r="Y96"/>
          <cell r="Z96"/>
          <cell r="AA96"/>
          <cell r="AB96"/>
          <cell r="AC96"/>
          <cell r="AD96"/>
          <cell r="AE96"/>
          <cell r="AF96"/>
          <cell r="AG96"/>
          <cell r="AH96"/>
          <cell r="AI96"/>
          <cell r="AJ96"/>
          <cell r="AK96"/>
          <cell r="AL96"/>
        </row>
        <row r="97">
          <cell r="C97"/>
          <cell r="D97"/>
          <cell r="E97"/>
          <cell r="F97"/>
          <cell r="G97"/>
          <cell r="H97"/>
          <cell r="I97"/>
          <cell r="J97" t="str">
            <v>Company Name</v>
          </cell>
          <cell r="K97" t="str">
            <v/>
          </cell>
          <cell r="L97"/>
          <cell r="M97"/>
          <cell r="N97"/>
          <cell r="O97"/>
          <cell r="P97"/>
          <cell r="Q97"/>
          <cell r="R97"/>
          <cell r="S97"/>
          <cell r="T97"/>
          <cell r="U97"/>
          <cell r="V97"/>
          <cell r="W97"/>
          <cell r="X97"/>
          <cell r="Y97"/>
          <cell r="Z97"/>
          <cell r="AA97"/>
          <cell r="AB97"/>
          <cell r="AC97" t="str">
            <v>Company Name</v>
          </cell>
          <cell r="AD97">
            <v>0</v>
          </cell>
          <cell r="AE97"/>
          <cell r="AF97"/>
          <cell r="AG97"/>
          <cell r="AH97"/>
          <cell r="AI97"/>
          <cell r="AJ97"/>
          <cell r="AK97"/>
          <cell r="AL97"/>
        </row>
        <row r="98">
          <cell r="C98"/>
          <cell r="D98"/>
          <cell r="E98"/>
          <cell r="F98"/>
          <cell r="G98"/>
          <cell r="H98"/>
          <cell r="I98"/>
          <cell r="J98"/>
          <cell r="K98"/>
          <cell r="L98"/>
          <cell r="M98"/>
          <cell r="N98"/>
          <cell r="O98"/>
          <cell r="P98"/>
          <cell r="Q98"/>
          <cell r="R98"/>
          <cell r="S98"/>
          <cell r="T98"/>
          <cell r="U98"/>
          <cell r="V98"/>
          <cell r="W98"/>
          <cell r="X98"/>
          <cell r="Y98"/>
          <cell r="Z98"/>
          <cell r="AA98"/>
          <cell r="AB98"/>
          <cell r="AC98"/>
          <cell r="AD98"/>
          <cell r="AE98"/>
          <cell r="AF98"/>
          <cell r="AG98"/>
          <cell r="AH98"/>
          <cell r="AI98"/>
          <cell r="AJ98"/>
          <cell r="AK98"/>
          <cell r="AL98"/>
        </row>
        <row r="99">
          <cell r="C99"/>
          <cell r="D99"/>
          <cell r="E99"/>
          <cell r="F99"/>
          <cell r="G99"/>
          <cell r="H99"/>
          <cell r="I99"/>
          <cell r="J99" t="str">
            <v>Email or Phone Number</v>
          </cell>
          <cell r="K99"/>
          <cell r="L99"/>
          <cell r="M99"/>
          <cell r="N99"/>
          <cell r="O99"/>
          <cell r="P99"/>
          <cell r="Q99"/>
          <cell r="R99"/>
          <cell r="S99"/>
          <cell r="T99"/>
          <cell r="U99"/>
          <cell r="V99"/>
          <cell r="W99"/>
          <cell r="X99"/>
          <cell r="Y99"/>
          <cell r="Z99"/>
          <cell r="AA99"/>
          <cell r="AB99"/>
          <cell r="AC99" t="str">
            <v>Email or Phone Number</v>
          </cell>
          <cell r="AD99">
            <v>0</v>
          </cell>
          <cell r="AE99"/>
          <cell r="AF99"/>
          <cell r="AG99"/>
          <cell r="AH99"/>
          <cell r="AI99"/>
          <cell r="AJ99"/>
          <cell r="AK99"/>
          <cell r="AL99"/>
        </row>
        <row r="100">
          <cell r="C100"/>
          <cell r="D100"/>
          <cell r="E100"/>
          <cell r="F100"/>
          <cell r="G100"/>
          <cell r="H100"/>
          <cell r="I100"/>
          <cell r="J100"/>
          <cell r="K100"/>
          <cell r="L100"/>
          <cell r="M100"/>
          <cell r="N100"/>
          <cell r="O100"/>
          <cell r="P100"/>
          <cell r="Q100"/>
          <cell r="R100"/>
          <cell r="S100"/>
          <cell r="T100"/>
          <cell r="U100"/>
          <cell r="V100"/>
          <cell r="W100"/>
          <cell r="X100"/>
          <cell r="Y100"/>
          <cell r="Z100"/>
          <cell r="AA100"/>
          <cell r="AB100"/>
          <cell r="AC100"/>
          <cell r="AD100"/>
          <cell r="AE100"/>
          <cell r="AF100"/>
          <cell r="AG100"/>
          <cell r="AH100"/>
          <cell r="AI100"/>
          <cell r="AJ100"/>
          <cell r="AK100"/>
          <cell r="AL100"/>
        </row>
        <row r="101">
          <cell r="C101"/>
          <cell r="D101"/>
          <cell r="E101"/>
          <cell r="F101"/>
          <cell r="G101"/>
          <cell r="H101"/>
          <cell r="I101"/>
          <cell r="J101" t="str">
            <v>Date Signed (mm/dd/yyyy)</v>
          </cell>
          <cell r="K101"/>
          <cell r="L101"/>
          <cell r="M101"/>
          <cell r="N101"/>
          <cell r="O101"/>
          <cell r="P101"/>
          <cell r="Q101"/>
          <cell r="R101"/>
          <cell r="S101"/>
          <cell r="T101"/>
          <cell r="U101"/>
          <cell r="V101"/>
          <cell r="W101"/>
          <cell r="X101"/>
          <cell r="Y101"/>
          <cell r="Z101"/>
          <cell r="AA101"/>
          <cell r="AB101"/>
          <cell r="AC101" t="str">
            <v>Date Signed (mm/dd/yyyy)</v>
          </cell>
          <cell r="AD101"/>
          <cell r="AE101"/>
          <cell r="AF101"/>
          <cell r="AG101"/>
          <cell r="AH101"/>
          <cell r="AI101"/>
          <cell r="AJ101"/>
          <cell r="AK101"/>
          <cell r="AL101"/>
        </row>
        <row r="102">
          <cell r="C102"/>
          <cell r="D102"/>
          <cell r="E102"/>
          <cell r="F102"/>
          <cell r="G102"/>
          <cell r="H102"/>
          <cell r="I102"/>
          <cell r="J102"/>
          <cell r="K102"/>
          <cell r="L102"/>
          <cell r="M102"/>
          <cell r="N102"/>
          <cell r="O102"/>
          <cell r="P102"/>
          <cell r="Q102"/>
          <cell r="R102"/>
          <cell r="S102"/>
          <cell r="T102"/>
          <cell r="U102"/>
          <cell r="V102"/>
          <cell r="W102"/>
          <cell r="X102"/>
          <cell r="Y102"/>
          <cell r="Z102"/>
          <cell r="AA102"/>
          <cell r="AB102"/>
          <cell r="AC102"/>
          <cell r="AD102"/>
          <cell r="AE102"/>
          <cell r="AF102"/>
          <cell r="AG102"/>
          <cell r="AH102"/>
          <cell r="AI102"/>
          <cell r="AJ102"/>
          <cell r="AK102"/>
          <cell r="AL102"/>
        </row>
        <row r="103">
          <cell r="C103"/>
          <cell r="D103"/>
          <cell r="E103"/>
          <cell r="F103"/>
          <cell r="G103"/>
          <cell r="H103"/>
          <cell r="I103"/>
          <cell r="J103" t="str">
            <v>Est. Completion Date (mm/dd/yyyy)</v>
          </cell>
          <cell r="K103"/>
          <cell r="L103"/>
          <cell r="M103"/>
          <cell r="N103"/>
          <cell r="O103"/>
          <cell r="P103"/>
          <cell r="Q103"/>
          <cell r="R103"/>
          <cell r="S103"/>
          <cell r="T103"/>
          <cell r="U103"/>
          <cell r="V103"/>
          <cell r="W103"/>
          <cell r="X103"/>
          <cell r="Y103"/>
          <cell r="Z103"/>
          <cell r="AA103"/>
          <cell r="AB103"/>
          <cell r="AC103"/>
          <cell r="AD103"/>
          <cell r="AE103"/>
          <cell r="AF103"/>
          <cell r="AG103"/>
          <cell r="AH103"/>
          <cell r="AI103"/>
          <cell r="AJ103"/>
          <cell r="AK103"/>
          <cell r="AL103"/>
        </row>
        <row r="104">
          <cell r="C104"/>
          <cell r="D104"/>
          <cell r="E104"/>
          <cell r="F104"/>
          <cell r="G104"/>
          <cell r="H104"/>
          <cell r="I104"/>
          <cell r="J104"/>
          <cell r="K104"/>
          <cell r="L104"/>
          <cell r="M104"/>
          <cell r="N104"/>
          <cell r="O104"/>
          <cell r="P104"/>
          <cell r="Q104"/>
          <cell r="R104"/>
          <cell r="S104"/>
          <cell r="T104"/>
          <cell r="U104"/>
          <cell r="V104"/>
          <cell r="W104"/>
          <cell r="X104"/>
          <cell r="Y104"/>
          <cell r="Z104"/>
          <cell r="AA104"/>
          <cell r="AB104"/>
          <cell r="AC104"/>
          <cell r="AD104"/>
          <cell r="AE104"/>
          <cell r="AF104"/>
          <cell r="AG104"/>
          <cell r="AH104"/>
          <cell r="AI104"/>
          <cell r="AJ104"/>
          <cell r="AK104"/>
          <cell r="AL104"/>
        </row>
        <row r="105">
          <cell r="C105"/>
          <cell r="D105"/>
          <cell r="E105"/>
          <cell r="F105"/>
          <cell r="G105"/>
          <cell r="H105"/>
          <cell r="I105"/>
          <cell r="J105" t="str">
            <v xml:space="preserve">How did you hear about this program? </v>
          </cell>
          <cell r="K105"/>
          <cell r="L105"/>
          <cell r="M105"/>
          <cell r="N105"/>
          <cell r="O105"/>
          <cell r="P105"/>
          <cell r="Q105"/>
          <cell r="R105"/>
          <cell r="S105"/>
          <cell r="T105"/>
          <cell r="U105"/>
          <cell r="V105"/>
          <cell r="W105"/>
          <cell r="X105"/>
          <cell r="Y105"/>
          <cell r="Z105"/>
          <cell r="AA105"/>
          <cell r="AB105"/>
          <cell r="AC105"/>
          <cell r="AD105"/>
          <cell r="AE105"/>
          <cell r="AF105"/>
          <cell r="AG105"/>
          <cell r="AH105"/>
          <cell r="AI105"/>
          <cell r="AJ105"/>
          <cell r="AK105"/>
          <cell r="AL105"/>
        </row>
        <row r="106">
          <cell r="C106"/>
          <cell r="D106"/>
          <cell r="E106"/>
          <cell r="F106"/>
          <cell r="G106"/>
          <cell r="H106"/>
          <cell r="I106"/>
          <cell r="J106"/>
          <cell r="K106"/>
          <cell r="L106"/>
          <cell r="M106"/>
          <cell r="N106"/>
          <cell r="O106"/>
          <cell r="P106"/>
          <cell r="Q106"/>
          <cell r="R106"/>
          <cell r="S106"/>
          <cell r="T106"/>
          <cell r="U106"/>
          <cell r="V106"/>
          <cell r="W106"/>
          <cell r="X106"/>
          <cell r="Y106"/>
          <cell r="Z106"/>
          <cell r="AA106"/>
          <cell r="AB106"/>
          <cell r="AC106"/>
          <cell r="AD106"/>
          <cell r="AE106"/>
          <cell r="AF106"/>
          <cell r="AG106"/>
          <cell r="AH106"/>
          <cell r="AI106"/>
          <cell r="AJ106"/>
          <cell r="AK106"/>
          <cell r="AL106"/>
        </row>
        <row r="107">
          <cell r="C107"/>
          <cell r="D107"/>
          <cell r="E107"/>
          <cell r="F107"/>
          <cell r="G107"/>
          <cell r="H107"/>
          <cell r="I107"/>
          <cell r="J107"/>
          <cell r="K107"/>
          <cell r="L107"/>
          <cell r="M107"/>
          <cell r="N107"/>
          <cell r="O107"/>
          <cell r="P107"/>
          <cell r="Q107"/>
          <cell r="R107"/>
          <cell r="S107"/>
          <cell r="T107"/>
          <cell r="U107"/>
          <cell r="V107"/>
          <cell r="W107"/>
        </row>
        <row r="108">
          <cell r="C108" t="str">
            <v>Training and Education</v>
          </cell>
          <cell r="D108"/>
          <cell r="E108"/>
          <cell r="F108"/>
          <cell r="G108"/>
          <cell r="H108"/>
          <cell r="I108"/>
          <cell r="J108"/>
          <cell r="K108"/>
          <cell r="L108"/>
          <cell r="M108"/>
          <cell r="N108"/>
          <cell r="O108"/>
          <cell r="P108"/>
          <cell r="Q108"/>
          <cell r="R108"/>
          <cell r="S108"/>
          <cell r="T108"/>
          <cell r="U108"/>
          <cell r="V108"/>
          <cell r="W108"/>
          <cell r="X108"/>
          <cell r="Y108"/>
          <cell r="Z108"/>
          <cell r="AA108"/>
          <cell r="AB108"/>
          <cell r="AC108"/>
          <cell r="AD108"/>
          <cell r="AE108"/>
          <cell r="AF108"/>
          <cell r="AG108"/>
          <cell r="AH108"/>
          <cell r="AI108"/>
          <cell r="AJ108"/>
          <cell r="AK108"/>
          <cell r="AL108"/>
        </row>
        <row r="109">
          <cell r="C109"/>
          <cell r="D109"/>
          <cell r="E109"/>
          <cell r="F109"/>
          <cell r="G109"/>
          <cell r="H109"/>
          <cell r="I109"/>
          <cell r="J109"/>
          <cell r="K109"/>
          <cell r="L109"/>
          <cell r="M109"/>
          <cell r="N109"/>
          <cell r="O109"/>
          <cell r="P109"/>
          <cell r="Q109"/>
          <cell r="R109"/>
          <cell r="S109"/>
        </row>
        <row r="110">
          <cell r="C110"/>
          <cell r="D110"/>
          <cell r="E110"/>
          <cell r="F110"/>
          <cell r="G110"/>
          <cell r="H110"/>
          <cell r="I110"/>
          <cell r="J110"/>
          <cell r="K110" t="str">
            <v>PSE recommends NXT LEVEL lighting training for all contractors working in the PSE territory. 
NXT Level training is free, online and available on-demand to empower lighting professionals with the knowledge to better design, sell, and install more advanced commercial and industrial lighting retrofits. Check out the training at https://nxtleveltraining.com/</v>
          </cell>
          <cell r="L110"/>
          <cell r="M110"/>
          <cell r="N110"/>
          <cell r="O110"/>
          <cell r="P110"/>
          <cell r="Q110"/>
          <cell r="R110"/>
          <cell r="S110"/>
          <cell r="T110"/>
          <cell r="U110"/>
          <cell r="V110"/>
          <cell r="W110"/>
          <cell r="X110"/>
          <cell r="Y110"/>
          <cell r="Z110"/>
          <cell r="AA110"/>
          <cell r="AB110"/>
          <cell r="AC110"/>
          <cell r="AD110"/>
          <cell r="AE110"/>
          <cell r="AF110"/>
          <cell r="AG110"/>
          <cell r="AH110"/>
          <cell r="AI110"/>
          <cell r="AJ110"/>
          <cell r="AK110"/>
          <cell r="AL110"/>
        </row>
        <row r="111">
          <cell r="C111"/>
          <cell r="D111"/>
          <cell r="E111"/>
          <cell r="F111"/>
          <cell r="G111"/>
          <cell r="H111"/>
          <cell r="I111"/>
          <cell r="J111"/>
          <cell r="K111"/>
          <cell r="L111"/>
          <cell r="M111"/>
          <cell r="N111"/>
          <cell r="O111"/>
          <cell r="P111"/>
          <cell r="Q111"/>
          <cell r="R111"/>
          <cell r="S111"/>
          <cell r="T111"/>
          <cell r="U111"/>
          <cell r="V111"/>
          <cell r="W111"/>
          <cell r="X111"/>
          <cell r="Y111"/>
          <cell r="Z111"/>
          <cell r="AA111"/>
          <cell r="AB111"/>
          <cell r="AC111"/>
          <cell r="AD111"/>
          <cell r="AE111"/>
          <cell r="AF111"/>
          <cell r="AG111"/>
          <cell r="AH111"/>
          <cell r="AI111"/>
          <cell r="AJ111"/>
          <cell r="AK111"/>
          <cell r="AL111"/>
        </row>
        <row r="112">
          <cell r="C112"/>
          <cell r="D112"/>
          <cell r="E112"/>
          <cell r="F112"/>
          <cell r="G112"/>
          <cell r="H112"/>
          <cell r="I112"/>
          <cell r="J112"/>
          <cell r="K112"/>
          <cell r="L112"/>
          <cell r="M112"/>
          <cell r="N112"/>
          <cell r="O112"/>
          <cell r="P112"/>
          <cell r="Q112"/>
          <cell r="R112"/>
          <cell r="S112"/>
          <cell r="T112"/>
          <cell r="U112"/>
          <cell r="V112"/>
          <cell r="W112"/>
          <cell r="X112"/>
          <cell r="Y112"/>
          <cell r="Z112"/>
          <cell r="AA112"/>
          <cell r="AB112"/>
          <cell r="AC112"/>
          <cell r="AD112"/>
          <cell r="AE112"/>
          <cell r="AF112"/>
          <cell r="AG112"/>
          <cell r="AH112"/>
          <cell r="AI112"/>
          <cell r="AJ112"/>
          <cell r="AK112"/>
          <cell r="AL112"/>
        </row>
        <row r="113">
          <cell r="C113"/>
          <cell r="D113"/>
          <cell r="E113"/>
          <cell r="F113"/>
          <cell r="G113"/>
          <cell r="H113"/>
          <cell r="I113"/>
          <cell r="J113"/>
          <cell r="K113"/>
          <cell r="L113"/>
          <cell r="M113"/>
          <cell r="N113"/>
          <cell r="O113"/>
          <cell r="P113"/>
          <cell r="Q113"/>
          <cell r="R113"/>
          <cell r="S113"/>
          <cell r="T113"/>
          <cell r="U113"/>
          <cell r="V113"/>
          <cell r="W113"/>
          <cell r="X113"/>
          <cell r="Y113"/>
          <cell r="Z113"/>
          <cell r="AA113"/>
          <cell r="AB113"/>
          <cell r="AC113"/>
          <cell r="AD113"/>
          <cell r="AE113"/>
          <cell r="AF113"/>
          <cell r="AG113"/>
          <cell r="AH113"/>
          <cell r="AI113"/>
          <cell r="AJ113"/>
          <cell r="AK113"/>
          <cell r="AL113"/>
        </row>
        <row r="114">
          <cell r="C114"/>
          <cell r="D114"/>
          <cell r="E114"/>
          <cell r="F114"/>
          <cell r="G114"/>
          <cell r="H114"/>
          <cell r="I114"/>
          <cell r="J114"/>
          <cell r="K114"/>
          <cell r="L114"/>
          <cell r="M114"/>
          <cell r="N114"/>
          <cell r="O114"/>
          <cell r="P114"/>
          <cell r="Q114"/>
          <cell r="R114"/>
          <cell r="S114"/>
          <cell r="T114"/>
          <cell r="U114"/>
          <cell r="V114"/>
          <cell r="W114"/>
          <cell r="X114"/>
          <cell r="Y114"/>
          <cell r="Z114"/>
          <cell r="AA114"/>
          <cell r="AB114"/>
          <cell r="AC114"/>
        </row>
        <row r="116">
          <cell r="C116"/>
          <cell r="D116"/>
          <cell r="E116"/>
          <cell r="F116"/>
          <cell r="G116"/>
          <cell r="H116"/>
          <cell r="I116"/>
          <cell r="J116"/>
          <cell r="K116"/>
          <cell r="L116"/>
          <cell r="M116"/>
          <cell r="N116"/>
          <cell r="O116"/>
          <cell r="P116"/>
          <cell r="Q116"/>
          <cell r="R116"/>
          <cell r="S116"/>
        </row>
        <row r="117">
          <cell r="C117"/>
          <cell r="D117"/>
          <cell r="E117"/>
          <cell r="F117"/>
          <cell r="G117"/>
          <cell r="H117"/>
          <cell r="I117"/>
          <cell r="J117"/>
          <cell r="K117"/>
          <cell r="L117"/>
          <cell r="M117"/>
          <cell r="N117"/>
          <cell r="O117"/>
          <cell r="P117"/>
          <cell r="Q117"/>
          <cell r="R117"/>
          <cell r="S117"/>
        </row>
        <row r="118">
          <cell r="C118"/>
          <cell r="D118"/>
          <cell r="E118"/>
          <cell r="F118"/>
          <cell r="G118"/>
          <cell r="H118"/>
          <cell r="I118"/>
          <cell r="J118"/>
          <cell r="K118"/>
          <cell r="L118"/>
          <cell r="M118"/>
          <cell r="N118"/>
          <cell r="O118"/>
          <cell r="P118"/>
          <cell r="Q118"/>
          <cell r="R118"/>
          <cell r="S118"/>
        </row>
        <row r="119">
          <cell r="C119"/>
          <cell r="D119"/>
          <cell r="E119"/>
          <cell r="F119"/>
          <cell r="G119"/>
          <cell r="H119"/>
          <cell r="I119"/>
          <cell r="J119"/>
          <cell r="K119"/>
          <cell r="L119"/>
          <cell r="M119"/>
          <cell r="N119"/>
          <cell r="O119"/>
          <cell r="P119"/>
          <cell r="Q119"/>
          <cell r="R119"/>
          <cell r="S119"/>
        </row>
        <row r="120">
          <cell r="C120" t="str">
            <v>OPTIONAL - AUTHORIZATION TO RELEASE ENERGY USE AND BILLING INFORMATION TO APPLICATION PREPARER</v>
          </cell>
          <cell r="D120"/>
          <cell r="E120"/>
          <cell r="F120"/>
          <cell r="G120"/>
          <cell r="H120"/>
          <cell r="I120"/>
          <cell r="J120"/>
          <cell r="K120"/>
          <cell r="L120"/>
          <cell r="M120"/>
          <cell r="N120"/>
          <cell r="O120"/>
          <cell r="P120"/>
          <cell r="Q120"/>
          <cell r="R120"/>
          <cell r="S120"/>
          <cell r="T120"/>
          <cell r="U120"/>
          <cell r="V120"/>
          <cell r="W120"/>
          <cell r="X120"/>
          <cell r="Y120"/>
          <cell r="Z120"/>
          <cell r="AA120"/>
          <cell r="AB120"/>
          <cell r="AC120"/>
          <cell r="AD120"/>
          <cell r="AE120"/>
          <cell r="AF120"/>
          <cell r="AG120"/>
          <cell r="AH120"/>
          <cell r="AI120"/>
          <cell r="AJ120"/>
          <cell r="AK120"/>
          <cell r="AL120"/>
        </row>
        <row r="122">
          <cell r="C122" t="str">
            <v>I approve of the release of utility information related to my energy use and/or billing history for the meters associated with above Statement Account Number to the company listed below my signature for purposes related to this project. (For multiple Statement Accounts, please attach a list to this page).</v>
          </cell>
          <cell r="D122"/>
          <cell r="E122"/>
          <cell r="F122"/>
          <cell r="G122"/>
          <cell r="H122"/>
          <cell r="I122"/>
          <cell r="J122"/>
          <cell r="K122"/>
          <cell r="L122"/>
          <cell r="M122"/>
          <cell r="N122"/>
          <cell r="O122"/>
          <cell r="P122"/>
          <cell r="Q122"/>
          <cell r="R122"/>
          <cell r="S122"/>
          <cell r="T122"/>
          <cell r="U122"/>
          <cell r="V122"/>
          <cell r="W122"/>
          <cell r="X122"/>
          <cell r="Y122"/>
          <cell r="Z122"/>
          <cell r="AA122"/>
          <cell r="AB122"/>
          <cell r="AC122"/>
          <cell r="AD122"/>
          <cell r="AE122"/>
          <cell r="AF122"/>
          <cell r="AG122"/>
          <cell r="AH122"/>
          <cell r="AI122"/>
          <cell r="AJ122"/>
          <cell r="AK122"/>
          <cell r="AL122"/>
          <cell r="AM122"/>
        </row>
        <row r="123">
          <cell r="C123"/>
          <cell r="D123"/>
          <cell r="E123"/>
          <cell r="F123"/>
          <cell r="G123"/>
          <cell r="H123"/>
          <cell r="I123"/>
          <cell r="J123"/>
          <cell r="K123"/>
          <cell r="L123"/>
          <cell r="M123"/>
          <cell r="N123"/>
          <cell r="O123"/>
          <cell r="P123"/>
          <cell r="Q123"/>
          <cell r="R123"/>
          <cell r="S123"/>
          <cell r="T123"/>
          <cell r="U123"/>
          <cell r="V123"/>
          <cell r="W123"/>
          <cell r="X123"/>
          <cell r="Y123"/>
          <cell r="Z123"/>
          <cell r="AA123"/>
          <cell r="AB123"/>
          <cell r="AC123"/>
          <cell r="AE123"/>
          <cell r="AF123"/>
          <cell r="AG123"/>
          <cell r="AH123"/>
          <cell r="AI123"/>
          <cell r="AJ123"/>
          <cell r="AK123"/>
          <cell r="AL123"/>
          <cell r="AM123"/>
        </row>
        <row r="124">
          <cell r="C124"/>
          <cell r="D124"/>
          <cell r="E124"/>
          <cell r="F124"/>
          <cell r="G124"/>
          <cell r="H124"/>
          <cell r="I124"/>
          <cell r="J124"/>
          <cell r="K124"/>
          <cell r="L124"/>
          <cell r="M124"/>
          <cell r="N124"/>
          <cell r="O124"/>
          <cell r="P124"/>
          <cell r="Q124"/>
          <cell r="R124"/>
          <cell r="S124"/>
          <cell r="T124"/>
          <cell r="U124"/>
          <cell r="V124"/>
          <cell r="W124"/>
          <cell r="Y124"/>
          <cell r="Z124"/>
          <cell r="AA124"/>
          <cell r="AB124"/>
          <cell r="AC124"/>
          <cell r="AD124" t="str">
            <v>PSE Customer Signature (Optional)</v>
          </cell>
          <cell r="AE124"/>
          <cell r="AF124"/>
          <cell r="AG124"/>
          <cell r="AH124"/>
          <cell r="AI124"/>
          <cell r="AJ124"/>
          <cell r="AK124"/>
          <cell r="AL124"/>
        </row>
        <row r="125">
          <cell r="C125"/>
          <cell r="D125"/>
          <cell r="E125"/>
          <cell r="F125"/>
          <cell r="G125"/>
          <cell r="H125"/>
          <cell r="I125"/>
          <cell r="J125"/>
          <cell r="K125"/>
          <cell r="L125"/>
          <cell r="M125"/>
          <cell r="N125"/>
          <cell r="O125"/>
          <cell r="P125"/>
          <cell r="Q125"/>
          <cell r="R125"/>
          <cell r="S125"/>
          <cell r="V125"/>
          <cell r="W125"/>
          <cell r="X125"/>
          <cell r="Y125"/>
          <cell r="Z125"/>
          <cell r="AA125"/>
          <cell r="AB125"/>
          <cell r="AC125"/>
          <cell r="AD125"/>
          <cell r="AE125"/>
          <cell r="AF125"/>
          <cell r="AG125"/>
          <cell r="AH125"/>
          <cell r="AI125"/>
        </row>
        <row r="126">
          <cell r="C126"/>
          <cell r="D126"/>
          <cell r="E126"/>
          <cell r="F126"/>
          <cell r="G126"/>
          <cell r="H126"/>
          <cell r="I126"/>
          <cell r="J126"/>
          <cell r="K126"/>
          <cell r="L126"/>
          <cell r="M126"/>
          <cell r="N126"/>
          <cell r="O126"/>
          <cell r="P126"/>
          <cell r="Q126"/>
          <cell r="R126"/>
          <cell r="S126"/>
          <cell r="V126"/>
          <cell r="W126"/>
          <cell r="X126"/>
          <cell r="Y126"/>
          <cell r="Z126"/>
          <cell r="AA126"/>
          <cell r="AB126"/>
          <cell r="AC126"/>
          <cell r="AD126"/>
          <cell r="AE126"/>
          <cell r="AF126"/>
          <cell r="AG126"/>
          <cell r="AH126"/>
          <cell r="AI126"/>
        </row>
        <row r="127">
          <cell r="C127"/>
          <cell r="D127"/>
          <cell r="E127"/>
          <cell r="F127"/>
          <cell r="G127"/>
          <cell r="H127"/>
          <cell r="I127"/>
          <cell r="J127"/>
          <cell r="K127"/>
          <cell r="L127"/>
          <cell r="M127"/>
          <cell r="N127"/>
          <cell r="O127"/>
          <cell r="P127"/>
          <cell r="Q127"/>
          <cell r="R127"/>
          <cell r="S127"/>
          <cell r="V127"/>
          <cell r="W127"/>
          <cell r="X127"/>
          <cell r="Y127"/>
          <cell r="Z127"/>
          <cell r="AA127"/>
          <cell r="AD127" t="str">
            <v>Company Name to release Energy Use and Billing Information to</v>
          </cell>
          <cell r="AE127"/>
          <cell r="AF127"/>
          <cell r="AG127"/>
          <cell r="AH127"/>
          <cell r="AI127"/>
          <cell r="AJ127"/>
          <cell r="AK127"/>
          <cell r="AL127"/>
        </row>
      </sheetData>
      <sheetData sheetId="5">
        <row r="24">
          <cell r="U24">
            <v>0</v>
          </cell>
        </row>
      </sheetData>
      <sheetData sheetId="6"/>
      <sheetData sheetId="7"/>
      <sheetData sheetId="8"/>
      <sheetData sheetId="9"/>
      <sheetData sheetId="10">
        <row r="5">
          <cell r="F5" t="str">
            <v>Assembly</v>
          </cell>
          <cell r="G5">
            <v>0</v>
          </cell>
          <cell r="H5">
            <v>0.125</v>
          </cell>
          <cell r="I5">
            <v>0.25</v>
          </cell>
          <cell r="J5">
            <v>0.3</v>
          </cell>
          <cell r="K5">
            <v>0.48</v>
          </cell>
          <cell r="L5">
            <v>0.52800000000000002</v>
          </cell>
          <cell r="M5">
            <v>0</v>
          </cell>
          <cell r="R5" t="str">
            <v>Assembly</v>
          </cell>
          <cell r="S5">
            <v>0</v>
          </cell>
          <cell r="T5">
            <v>0.125</v>
          </cell>
          <cell r="U5">
            <v>0.25</v>
          </cell>
          <cell r="V5">
            <v>0.33</v>
          </cell>
          <cell r="W5">
            <v>0.33</v>
          </cell>
          <cell r="X5">
            <v>0.3</v>
          </cell>
          <cell r="Y5">
            <v>0.48</v>
          </cell>
          <cell r="Z5">
            <v>0.53</v>
          </cell>
          <cell r="AA5">
            <v>0.15</v>
          </cell>
          <cell r="AB5">
            <v>0.36</v>
          </cell>
          <cell r="AC5">
            <v>0.43</v>
          </cell>
        </row>
        <row r="6">
          <cell r="F6" t="str">
            <v>Break Room</v>
          </cell>
          <cell r="G6">
            <v>0</v>
          </cell>
          <cell r="H6">
            <v>0.125</v>
          </cell>
          <cell r="I6">
            <v>0.25</v>
          </cell>
          <cell r="J6">
            <v>0.3</v>
          </cell>
          <cell r="K6">
            <v>0.48</v>
          </cell>
          <cell r="L6">
            <v>0.52800000000000002</v>
          </cell>
          <cell r="M6">
            <v>0</v>
          </cell>
          <cell r="R6" t="str">
            <v>Break Room</v>
          </cell>
          <cell r="S6">
            <v>0</v>
          </cell>
          <cell r="T6">
            <v>0.125</v>
          </cell>
          <cell r="U6">
            <v>0.25</v>
          </cell>
          <cell r="V6">
            <v>0.33</v>
          </cell>
          <cell r="W6">
            <v>0.33</v>
          </cell>
          <cell r="X6">
            <v>0.3</v>
          </cell>
          <cell r="Y6">
            <v>0.48</v>
          </cell>
          <cell r="Z6">
            <v>0.53</v>
          </cell>
          <cell r="AA6">
            <v>0.15</v>
          </cell>
          <cell r="AB6">
            <v>0.36</v>
          </cell>
          <cell r="AC6">
            <v>0.43</v>
          </cell>
        </row>
        <row r="7">
          <cell r="F7" t="str">
            <v>Classroom</v>
          </cell>
          <cell r="G7">
            <v>0</v>
          </cell>
          <cell r="H7">
            <v>7.4999999999999997E-2</v>
          </cell>
          <cell r="I7">
            <v>0.15</v>
          </cell>
          <cell r="J7">
            <v>0.3</v>
          </cell>
          <cell r="K7">
            <v>0.41</v>
          </cell>
          <cell r="L7">
            <v>0.47</v>
          </cell>
          <cell r="M7">
            <v>0.24</v>
          </cell>
          <cell r="R7" t="str">
            <v>Classroom</v>
          </cell>
          <cell r="S7">
            <v>0</v>
          </cell>
          <cell r="T7">
            <v>7.4999999999999997E-2</v>
          </cell>
          <cell r="U7">
            <v>0.15</v>
          </cell>
          <cell r="V7">
            <v>0.24</v>
          </cell>
          <cell r="W7">
            <v>0.24</v>
          </cell>
          <cell r="X7">
            <v>0.3</v>
          </cell>
          <cell r="Y7">
            <v>0.41</v>
          </cell>
          <cell r="Z7">
            <v>0.47</v>
          </cell>
          <cell r="AA7">
            <v>0.15</v>
          </cell>
          <cell r="AB7">
            <v>0.28000000000000003</v>
          </cell>
          <cell r="AC7">
            <v>0.35</v>
          </cell>
        </row>
        <row r="8">
          <cell r="F8" t="str">
            <v>Computer Room</v>
          </cell>
          <cell r="G8">
            <v>0</v>
          </cell>
          <cell r="H8">
            <v>0.125</v>
          </cell>
          <cell r="I8">
            <v>0.25</v>
          </cell>
          <cell r="J8">
            <v>0.3</v>
          </cell>
          <cell r="K8">
            <v>0.48</v>
          </cell>
          <cell r="L8">
            <v>0.52800000000000002</v>
          </cell>
          <cell r="M8">
            <v>0</v>
          </cell>
          <cell r="R8" t="str">
            <v>Computer Room</v>
          </cell>
          <cell r="S8">
            <v>0</v>
          </cell>
          <cell r="T8">
            <v>0.125</v>
          </cell>
          <cell r="U8">
            <v>0.25</v>
          </cell>
          <cell r="V8">
            <v>0.33</v>
          </cell>
          <cell r="W8">
            <v>0.33</v>
          </cell>
          <cell r="X8">
            <v>0.3</v>
          </cell>
          <cell r="Y8">
            <v>0.48</v>
          </cell>
          <cell r="Z8">
            <v>0.53</v>
          </cell>
          <cell r="AA8">
            <v>0.15</v>
          </cell>
          <cell r="AB8">
            <v>0.36</v>
          </cell>
          <cell r="AC8">
            <v>0.43</v>
          </cell>
        </row>
        <row r="9">
          <cell r="F9" t="str">
            <v>Conference Room</v>
          </cell>
          <cell r="G9">
            <v>0</v>
          </cell>
          <cell r="H9">
            <v>0.125</v>
          </cell>
          <cell r="I9">
            <v>0.25</v>
          </cell>
          <cell r="J9">
            <v>0.3</v>
          </cell>
          <cell r="K9">
            <v>0.48</v>
          </cell>
          <cell r="L9">
            <v>0.53</v>
          </cell>
          <cell r="M9">
            <v>0.33</v>
          </cell>
          <cell r="R9" t="str">
            <v>Conference Room</v>
          </cell>
          <cell r="S9">
            <v>0</v>
          </cell>
          <cell r="T9">
            <v>0.125</v>
          </cell>
          <cell r="U9">
            <v>0.25</v>
          </cell>
          <cell r="V9">
            <v>0.33</v>
          </cell>
          <cell r="W9">
            <v>0.33</v>
          </cell>
          <cell r="X9">
            <v>0.3</v>
          </cell>
          <cell r="Y9">
            <v>0.48</v>
          </cell>
          <cell r="Z9">
            <v>0.53</v>
          </cell>
          <cell r="AA9">
            <v>0.15</v>
          </cell>
          <cell r="AB9">
            <v>0.36</v>
          </cell>
          <cell r="AC9">
            <v>0.43</v>
          </cell>
        </row>
        <row r="10">
          <cell r="F10" t="str">
            <v>Dining</v>
          </cell>
          <cell r="G10">
            <v>0</v>
          </cell>
          <cell r="H10">
            <v>7.4999999999999997E-2</v>
          </cell>
          <cell r="I10">
            <v>0.15</v>
          </cell>
          <cell r="J10">
            <v>0.3</v>
          </cell>
          <cell r="K10">
            <v>0.41</v>
          </cell>
          <cell r="L10">
            <v>0.45100000000000001</v>
          </cell>
          <cell r="M10">
            <v>0</v>
          </cell>
          <cell r="R10" t="str">
            <v>Dining</v>
          </cell>
          <cell r="S10">
            <v>0</v>
          </cell>
          <cell r="T10">
            <v>7.4999999999999997E-2</v>
          </cell>
          <cell r="U10">
            <v>0.15</v>
          </cell>
          <cell r="V10">
            <v>0.24</v>
          </cell>
          <cell r="W10">
            <v>0.24</v>
          </cell>
          <cell r="X10">
            <v>0.3</v>
          </cell>
          <cell r="Y10">
            <v>0.41</v>
          </cell>
          <cell r="Z10">
            <v>0.47</v>
          </cell>
          <cell r="AA10">
            <v>0.15</v>
          </cell>
          <cell r="AB10">
            <v>0.28000000000000003</v>
          </cell>
          <cell r="AC10">
            <v>0.35</v>
          </cell>
        </row>
        <row r="11">
          <cell r="F11" t="str">
            <v>Gymnasium</v>
          </cell>
          <cell r="G11">
            <v>0</v>
          </cell>
          <cell r="H11">
            <v>0.125</v>
          </cell>
          <cell r="I11">
            <v>0.25</v>
          </cell>
          <cell r="J11">
            <v>0.3</v>
          </cell>
          <cell r="K11">
            <v>0.48</v>
          </cell>
          <cell r="L11">
            <v>0.52800000000000002</v>
          </cell>
          <cell r="M11">
            <v>0</v>
          </cell>
          <cell r="R11" t="str">
            <v>Gymnasium</v>
          </cell>
          <cell r="S11">
            <v>0</v>
          </cell>
          <cell r="T11">
            <v>0.125</v>
          </cell>
          <cell r="U11">
            <v>0.25</v>
          </cell>
          <cell r="V11">
            <v>0.33</v>
          </cell>
          <cell r="W11">
            <v>0.33</v>
          </cell>
          <cell r="X11">
            <v>0.3</v>
          </cell>
          <cell r="Y11">
            <v>0.48</v>
          </cell>
          <cell r="Z11">
            <v>0.53</v>
          </cell>
          <cell r="AA11">
            <v>0.15</v>
          </cell>
          <cell r="AB11">
            <v>0.36</v>
          </cell>
          <cell r="AC11">
            <v>0.43</v>
          </cell>
        </row>
        <row r="12">
          <cell r="F12" t="str">
            <v>Gymnasium (Daylighted)</v>
          </cell>
          <cell r="G12">
            <v>0</v>
          </cell>
          <cell r="H12">
            <v>0.125</v>
          </cell>
          <cell r="I12">
            <v>0.25</v>
          </cell>
          <cell r="J12">
            <v>0.3</v>
          </cell>
          <cell r="K12">
            <v>0.48</v>
          </cell>
          <cell r="L12">
            <v>0.52800000000000002</v>
          </cell>
          <cell r="M12">
            <v>0.3</v>
          </cell>
          <cell r="R12" t="str">
            <v>Gymnasium (Daylighted)</v>
          </cell>
          <cell r="S12">
            <v>0</v>
          </cell>
          <cell r="T12">
            <v>0.125</v>
          </cell>
          <cell r="U12">
            <v>0.25</v>
          </cell>
          <cell r="V12">
            <v>0.33</v>
          </cell>
          <cell r="W12">
            <v>0.33</v>
          </cell>
          <cell r="X12">
            <v>0.3</v>
          </cell>
          <cell r="Y12">
            <v>0.48</v>
          </cell>
          <cell r="Z12">
            <v>0.53</v>
          </cell>
          <cell r="AA12">
            <v>0.15</v>
          </cell>
          <cell r="AB12">
            <v>0.36</v>
          </cell>
          <cell r="AC12">
            <v>0.43</v>
          </cell>
        </row>
        <row r="13">
          <cell r="F13" t="str">
            <v>Hallway</v>
          </cell>
          <cell r="G13">
            <v>0</v>
          </cell>
          <cell r="H13">
            <v>0.3</v>
          </cell>
          <cell r="I13">
            <v>0.6</v>
          </cell>
          <cell r="J13">
            <v>0.3</v>
          </cell>
          <cell r="K13">
            <v>0.72</v>
          </cell>
          <cell r="L13">
            <v>0.79200000000000004</v>
          </cell>
          <cell r="M13">
            <v>0</v>
          </cell>
          <cell r="R13" t="str">
            <v>Hallway</v>
          </cell>
          <cell r="S13">
            <v>0</v>
          </cell>
          <cell r="T13">
            <v>0.3</v>
          </cell>
          <cell r="U13">
            <v>0.6</v>
          </cell>
          <cell r="V13">
            <v>0.64</v>
          </cell>
          <cell r="W13">
            <v>0.64</v>
          </cell>
          <cell r="X13">
            <v>0.3</v>
          </cell>
          <cell r="Y13">
            <v>0.72</v>
          </cell>
          <cell r="Z13">
            <v>0.75</v>
          </cell>
          <cell r="AA13">
            <v>0.15</v>
          </cell>
          <cell r="AB13">
            <v>0.66</v>
          </cell>
          <cell r="AC13">
            <v>0.69</v>
          </cell>
        </row>
        <row r="14">
          <cell r="F14" t="str">
            <v>Hospital Room</v>
          </cell>
          <cell r="G14">
            <v>0</v>
          </cell>
          <cell r="H14">
            <v>0.125</v>
          </cell>
          <cell r="I14">
            <v>0.25</v>
          </cell>
          <cell r="J14">
            <v>0.3</v>
          </cell>
          <cell r="K14">
            <v>0.48</v>
          </cell>
          <cell r="L14">
            <v>0.52800000000000002</v>
          </cell>
          <cell r="M14">
            <v>0</v>
          </cell>
          <cell r="R14" t="str">
            <v>Hospital Room</v>
          </cell>
          <cell r="S14">
            <v>0</v>
          </cell>
          <cell r="T14">
            <v>0.125</v>
          </cell>
          <cell r="U14">
            <v>0.25</v>
          </cell>
          <cell r="V14">
            <v>0.33</v>
          </cell>
          <cell r="W14">
            <v>0.33</v>
          </cell>
          <cell r="X14">
            <v>0.3</v>
          </cell>
          <cell r="Y14">
            <v>0.48</v>
          </cell>
          <cell r="Z14">
            <v>0.53</v>
          </cell>
          <cell r="AA14">
            <v>0.15</v>
          </cell>
          <cell r="AB14">
            <v>0.36</v>
          </cell>
          <cell r="AC14">
            <v>0.43</v>
          </cell>
        </row>
        <row r="15">
          <cell r="F15" t="str">
            <v>Industrial</v>
          </cell>
          <cell r="G15">
            <v>0</v>
          </cell>
          <cell r="H15">
            <v>0.125</v>
          </cell>
          <cell r="I15">
            <v>0.25</v>
          </cell>
          <cell r="J15">
            <v>0.3</v>
          </cell>
          <cell r="K15">
            <v>0.48</v>
          </cell>
          <cell r="L15">
            <v>0.52800000000000002</v>
          </cell>
          <cell r="M15">
            <v>0</v>
          </cell>
          <cell r="R15" t="str">
            <v>Industrial</v>
          </cell>
          <cell r="S15">
            <v>0</v>
          </cell>
          <cell r="T15">
            <v>0.125</v>
          </cell>
          <cell r="U15">
            <v>0.25</v>
          </cell>
          <cell r="V15">
            <v>0.33</v>
          </cell>
          <cell r="W15">
            <v>0.33</v>
          </cell>
          <cell r="X15">
            <v>0.3</v>
          </cell>
          <cell r="Y15">
            <v>0.48</v>
          </cell>
          <cell r="Z15">
            <v>0.53</v>
          </cell>
          <cell r="AA15">
            <v>0.15</v>
          </cell>
          <cell r="AB15">
            <v>0.36</v>
          </cell>
          <cell r="AC15">
            <v>0.43</v>
          </cell>
        </row>
        <row r="16">
          <cell r="F16" t="str">
            <v>Kitchen</v>
          </cell>
          <cell r="G16">
            <v>0</v>
          </cell>
          <cell r="H16">
            <v>0.125</v>
          </cell>
          <cell r="I16">
            <v>0.25</v>
          </cell>
          <cell r="J16">
            <v>0.3</v>
          </cell>
          <cell r="K16">
            <v>0.48</v>
          </cell>
          <cell r="L16">
            <v>0.52800000000000002</v>
          </cell>
          <cell r="M16">
            <v>0</v>
          </cell>
          <cell r="R16" t="str">
            <v>Kitchen</v>
          </cell>
          <cell r="S16">
            <v>0</v>
          </cell>
          <cell r="T16">
            <v>0.125</v>
          </cell>
          <cell r="U16">
            <v>0.25</v>
          </cell>
          <cell r="V16">
            <v>0.33</v>
          </cell>
          <cell r="W16">
            <v>0.33</v>
          </cell>
          <cell r="X16">
            <v>0.3</v>
          </cell>
          <cell r="Y16">
            <v>0.48</v>
          </cell>
          <cell r="Z16">
            <v>0.53</v>
          </cell>
          <cell r="AA16">
            <v>0.15</v>
          </cell>
          <cell r="AB16">
            <v>0.36</v>
          </cell>
          <cell r="AC16">
            <v>0.43</v>
          </cell>
        </row>
        <row r="17">
          <cell r="F17" t="str">
            <v>Library</v>
          </cell>
          <cell r="G17">
            <v>0</v>
          </cell>
          <cell r="H17">
            <v>0.125</v>
          </cell>
          <cell r="I17">
            <v>0.25</v>
          </cell>
          <cell r="J17">
            <v>0.3</v>
          </cell>
          <cell r="K17">
            <v>0.48</v>
          </cell>
          <cell r="L17">
            <v>0.52800000000000002</v>
          </cell>
          <cell r="M17">
            <v>0</v>
          </cell>
          <cell r="R17" t="str">
            <v>Library</v>
          </cell>
          <cell r="S17">
            <v>0</v>
          </cell>
          <cell r="T17">
            <v>0.125</v>
          </cell>
          <cell r="U17">
            <v>0.25</v>
          </cell>
          <cell r="V17">
            <v>0.33</v>
          </cell>
          <cell r="W17">
            <v>0.33</v>
          </cell>
          <cell r="X17">
            <v>0.3</v>
          </cell>
          <cell r="Y17">
            <v>0.48</v>
          </cell>
          <cell r="Z17">
            <v>0.53</v>
          </cell>
          <cell r="AA17">
            <v>0.15</v>
          </cell>
          <cell r="AB17">
            <v>0.36</v>
          </cell>
          <cell r="AC17">
            <v>0.43</v>
          </cell>
        </row>
        <row r="18">
          <cell r="F18" t="str">
            <v>Lobby</v>
          </cell>
          <cell r="G18">
            <v>0</v>
          </cell>
          <cell r="H18">
            <v>0.125</v>
          </cell>
          <cell r="I18">
            <v>0.25</v>
          </cell>
          <cell r="J18">
            <v>0.3</v>
          </cell>
          <cell r="K18">
            <v>0.48</v>
          </cell>
          <cell r="L18">
            <v>0.52800000000000002</v>
          </cell>
          <cell r="M18">
            <v>0</v>
          </cell>
          <cell r="R18" t="str">
            <v>Lobby</v>
          </cell>
          <cell r="S18">
            <v>0</v>
          </cell>
          <cell r="T18">
            <v>0.125</v>
          </cell>
          <cell r="U18">
            <v>0.25</v>
          </cell>
          <cell r="V18">
            <v>0.33</v>
          </cell>
          <cell r="W18">
            <v>0.33</v>
          </cell>
          <cell r="X18">
            <v>0.3</v>
          </cell>
          <cell r="Y18">
            <v>0.48</v>
          </cell>
          <cell r="Z18">
            <v>0.53</v>
          </cell>
          <cell r="AA18">
            <v>0.15</v>
          </cell>
          <cell r="AB18">
            <v>0.36</v>
          </cell>
          <cell r="AC18">
            <v>0.43</v>
          </cell>
        </row>
        <row r="19">
          <cell r="F19" t="str">
            <v>Lodging (Guest Rooms)</v>
          </cell>
          <cell r="G19">
            <v>0</v>
          </cell>
          <cell r="H19">
            <v>0.125</v>
          </cell>
          <cell r="I19">
            <v>0.25</v>
          </cell>
          <cell r="J19">
            <v>0.3</v>
          </cell>
          <cell r="K19">
            <v>0.48</v>
          </cell>
          <cell r="L19">
            <v>0.52800000000000002</v>
          </cell>
          <cell r="M19">
            <v>0</v>
          </cell>
          <cell r="R19" t="str">
            <v>Lodging (Guest Rooms)</v>
          </cell>
          <cell r="S19">
            <v>0</v>
          </cell>
          <cell r="T19">
            <v>0.125</v>
          </cell>
          <cell r="U19">
            <v>0.25</v>
          </cell>
          <cell r="V19">
            <v>0.33</v>
          </cell>
          <cell r="W19">
            <v>0.33</v>
          </cell>
          <cell r="X19">
            <v>0.3</v>
          </cell>
          <cell r="Y19">
            <v>0.48</v>
          </cell>
          <cell r="Z19">
            <v>0.53</v>
          </cell>
          <cell r="AA19">
            <v>0.15</v>
          </cell>
          <cell r="AB19">
            <v>0.36</v>
          </cell>
          <cell r="AC19">
            <v>0.43</v>
          </cell>
        </row>
        <row r="20">
          <cell r="F20" t="str">
            <v>Open Office</v>
          </cell>
          <cell r="G20">
            <v>0</v>
          </cell>
          <cell r="H20">
            <v>7.4999999999999997E-2</v>
          </cell>
          <cell r="I20">
            <v>0.15</v>
          </cell>
          <cell r="J20">
            <v>0.3</v>
          </cell>
          <cell r="K20">
            <v>0.41</v>
          </cell>
          <cell r="L20">
            <v>0.47</v>
          </cell>
          <cell r="M20">
            <v>0.24</v>
          </cell>
          <cell r="R20" t="str">
            <v>Open Office</v>
          </cell>
          <cell r="S20">
            <v>0</v>
          </cell>
          <cell r="T20">
            <v>7.4999999999999997E-2</v>
          </cell>
          <cell r="U20">
            <v>0.15</v>
          </cell>
          <cell r="V20">
            <v>0.24</v>
          </cell>
          <cell r="W20">
            <v>0.24</v>
          </cell>
          <cell r="X20">
            <v>0.3</v>
          </cell>
          <cell r="Y20">
            <v>0.41</v>
          </cell>
          <cell r="Z20">
            <v>0.47</v>
          </cell>
          <cell r="AA20">
            <v>0.15</v>
          </cell>
          <cell r="AB20">
            <v>0.28000000000000003</v>
          </cell>
          <cell r="AC20">
            <v>0.35</v>
          </cell>
        </row>
        <row r="21">
          <cell r="F21" t="str">
            <v>Other</v>
          </cell>
          <cell r="G21">
            <v>0</v>
          </cell>
          <cell r="H21">
            <v>0.125</v>
          </cell>
          <cell r="I21">
            <v>0.25</v>
          </cell>
          <cell r="J21">
            <v>0.3</v>
          </cell>
          <cell r="K21">
            <v>0.48</v>
          </cell>
          <cell r="L21">
            <v>0.52800000000000002</v>
          </cell>
          <cell r="M21">
            <v>0</v>
          </cell>
          <cell r="R21" t="str">
            <v>Other</v>
          </cell>
          <cell r="S21">
            <v>0</v>
          </cell>
          <cell r="T21">
            <v>0.125</v>
          </cell>
          <cell r="U21">
            <v>0.25</v>
          </cell>
          <cell r="V21">
            <v>0.33</v>
          </cell>
          <cell r="W21">
            <v>0.33</v>
          </cell>
          <cell r="X21">
            <v>0.3</v>
          </cell>
          <cell r="Y21">
            <v>0.48</v>
          </cell>
          <cell r="Z21">
            <v>0.53</v>
          </cell>
          <cell r="AA21">
            <v>0.15</v>
          </cell>
          <cell r="AB21">
            <v>0.36</v>
          </cell>
          <cell r="AC21">
            <v>0.43</v>
          </cell>
        </row>
        <row r="22">
          <cell r="F22" t="str">
            <v>Parking Garage</v>
          </cell>
          <cell r="G22">
            <v>0</v>
          </cell>
          <cell r="H22">
            <v>0.125</v>
          </cell>
          <cell r="I22">
            <v>0.25</v>
          </cell>
          <cell r="J22">
            <v>0.3</v>
          </cell>
          <cell r="K22">
            <v>0.48</v>
          </cell>
          <cell r="L22">
            <v>0.52800000000000002</v>
          </cell>
          <cell r="M22">
            <v>0</v>
          </cell>
          <cell r="R22" t="str">
            <v>Parking Garage</v>
          </cell>
          <cell r="S22">
            <v>0</v>
          </cell>
          <cell r="T22">
            <v>0.125</v>
          </cell>
          <cell r="U22">
            <v>0.25</v>
          </cell>
          <cell r="V22">
            <v>0.33</v>
          </cell>
          <cell r="W22">
            <v>0.33</v>
          </cell>
          <cell r="X22">
            <v>0.3</v>
          </cell>
          <cell r="Y22">
            <v>0.48</v>
          </cell>
          <cell r="Z22">
            <v>0.53</v>
          </cell>
          <cell r="AA22">
            <v>0.15</v>
          </cell>
          <cell r="AB22">
            <v>0.36</v>
          </cell>
          <cell r="AC22">
            <v>0.43</v>
          </cell>
        </row>
        <row r="23">
          <cell r="F23" t="str">
            <v>Private Office</v>
          </cell>
          <cell r="G23">
            <v>0</v>
          </cell>
          <cell r="H23">
            <v>7.4999999999999997E-2</v>
          </cell>
          <cell r="I23">
            <v>0.15</v>
          </cell>
          <cell r="J23">
            <v>0.3</v>
          </cell>
          <cell r="K23">
            <v>0.41</v>
          </cell>
          <cell r="L23">
            <v>0.47</v>
          </cell>
          <cell r="M23">
            <v>0.24</v>
          </cell>
          <cell r="R23" t="str">
            <v>Private Office</v>
          </cell>
          <cell r="S23">
            <v>0</v>
          </cell>
          <cell r="T23">
            <v>7.4999999999999997E-2</v>
          </cell>
          <cell r="U23">
            <v>0.15</v>
          </cell>
          <cell r="V23">
            <v>0.24</v>
          </cell>
          <cell r="W23">
            <v>0.24</v>
          </cell>
          <cell r="X23">
            <v>0.3</v>
          </cell>
          <cell r="Y23">
            <v>0.41</v>
          </cell>
          <cell r="Z23">
            <v>0.47</v>
          </cell>
          <cell r="AA23">
            <v>0.15</v>
          </cell>
          <cell r="AB23">
            <v>0.28000000000000003</v>
          </cell>
          <cell r="AC23">
            <v>0.35</v>
          </cell>
        </row>
        <row r="24">
          <cell r="F24" t="str">
            <v>Process</v>
          </cell>
          <cell r="G24">
            <v>0</v>
          </cell>
          <cell r="H24">
            <v>0.125</v>
          </cell>
          <cell r="I24">
            <v>0.25</v>
          </cell>
          <cell r="J24">
            <v>0.3</v>
          </cell>
          <cell r="K24">
            <v>0.48</v>
          </cell>
          <cell r="L24">
            <v>0.52800000000000002</v>
          </cell>
          <cell r="M24">
            <v>0</v>
          </cell>
          <cell r="R24" t="str">
            <v>Process</v>
          </cell>
          <cell r="S24">
            <v>0</v>
          </cell>
          <cell r="T24">
            <v>0.125</v>
          </cell>
          <cell r="U24">
            <v>0.25</v>
          </cell>
          <cell r="V24">
            <v>0.33</v>
          </cell>
          <cell r="W24">
            <v>0.33</v>
          </cell>
          <cell r="X24">
            <v>0.3</v>
          </cell>
          <cell r="Y24">
            <v>0.48</v>
          </cell>
          <cell r="Z24">
            <v>0.53</v>
          </cell>
          <cell r="AA24">
            <v>0.15</v>
          </cell>
          <cell r="AB24">
            <v>0.36</v>
          </cell>
          <cell r="AC24">
            <v>0.43</v>
          </cell>
        </row>
        <row r="25">
          <cell r="F25" t="str">
            <v>Public Assembly</v>
          </cell>
          <cell r="G25">
            <v>0</v>
          </cell>
          <cell r="H25">
            <v>0.125</v>
          </cell>
          <cell r="I25">
            <v>0.25</v>
          </cell>
          <cell r="J25">
            <v>0.3</v>
          </cell>
          <cell r="K25">
            <v>0.48</v>
          </cell>
          <cell r="L25">
            <v>0.52800000000000002</v>
          </cell>
          <cell r="M25">
            <v>0</v>
          </cell>
          <cell r="R25" t="str">
            <v>Public Assembly</v>
          </cell>
          <cell r="S25">
            <v>0</v>
          </cell>
          <cell r="T25">
            <v>0.125</v>
          </cell>
          <cell r="U25">
            <v>0.25</v>
          </cell>
          <cell r="V25">
            <v>0.33</v>
          </cell>
          <cell r="W25">
            <v>0.33</v>
          </cell>
          <cell r="X25">
            <v>0.3</v>
          </cell>
          <cell r="Y25">
            <v>0.48</v>
          </cell>
          <cell r="Z25">
            <v>0.53</v>
          </cell>
          <cell r="AA25">
            <v>0.15</v>
          </cell>
          <cell r="AB25">
            <v>0.36</v>
          </cell>
          <cell r="AC25">
            <v>0.43</v>
          </cell>
        </row>
        <row r="26">
          <cell r="F26" t="str">
            <v>Restroom</v>
          </cell>
          <cell r="G26">
            <v>0</v>
          </cell>
          <cell r="H26">
            <v>0.25</v>
          </cell>
          <cell r="I26">
            <v>0.5</v>
          </cell>
          <cell r="J26">
            <v>0.3</v>
          </cell>
          <cell r="K26">
            <v>0.65</v>
          </cell>
          <cell r="L26">
            <v>0.71500000000000008</v>
          </cell>
          <cell r="M26">
            <v>0</v>
          </cell>
          <cell r="R26" t="str">
            <v>Restroom</v>
          </cell>
          <cell r="S26">
            <v>0</v>
          </cell>
          <cell r="T26">
            <v>0.25</v>
          </cell>
          <cell r="U26">
            <v>0.5</v>
          </cell>
          <cell r="V26">
            <v>0.55000000000000004</v>
          </cell>
          <cell r="W26">
            <v>0.55000000000000004</v>
          </cell>
          <cell r="X26">
            <v>0.3</v>
          </cell>
          <cell r="Y26">
            <v>0.65</v>
          </cell>
          <cell r="Z26">
            <v>0.69</v>
          </cell>
          <cell r="AA26">
            <v>0.15</v>
          </cell>
          <cell r="AB26">
            <v>0.57999999999999996</v>
          </cell>
          <cell r="AC26">
            <v>0.62</v>
          </cell>
        </row>
        <row r="27">
          <cell r="F27" t="str">
            <v>Retail</v>
          </cell>
          <cell r="G27">
            <v>0</v>
          </cell>
          <cell r="H27">
            <v>0.125</v>
          </cell>
          <cell r="I27">
            <v>0.25</v>
          </cell>
          <cell r="J27">
            <v>0.3</v>
          </cell>
          <cell r="K27">
            <v>0.48</v>
          </cell>
          <cell r="L27">
            <v>0.52800000000000002</v>
          </cell>
          <cell r="M27">
            <v>0</v>
          </cell>
          <cell r="R27" t="str">
            <v>Retail</v>
          </cell>
          <cell r="S27">
            <v>0</v>
          </cell>
          <cell r="T27">
            <v>0.125</v>
          </cell>
          <cell r="U27">
            <v>0.25</v>
          </cell>
          <cell r="V27">
            <v>0.33</v>
          </cell>
          <cell r="W27">
            <v>0.33</v>
          </cell>
          <cell r="X27">
            <v>0.3</v>
          </cell>
          <cell r="Y27">
            <v>0.48</v>
          </cell>
          <cell r="Z27">
            <v>0.53</v>
          </cell>
          <cell r="AA27">
            <v>0.15</v>
          </cell>
          <cell r="AB27">
            <v>0.36</v>
          </cell>
          <cell r="AC27">
            <v>0.43</v>
          </cell>
        </row>
        <row r="28">
          <cell r="F28" t="str">
            <v>Stairs</v>
          </cell>
          <cell r="G28">
            <v>0</v>
          </cell>
          <cell r="H28">
            <v>0.32</v>
          </cell>
          <cell r="I28">
            <v>0.64</v>
          </cell>
          <cell r="J28">
            <v>0.3</v>
          </cell>
          <cell r="K28">
            <v>0.75</v>
          </cell>
          <cell r="L28">
            <v>0.82500000000000007</v>
          </cell>
          <cell r="M28">
            <v>0</v>
          </cell>
          <cell r="R28" t="str">
            <v>Stairs</v>
          </cell>
          <cell r="S28">
            <v>0</v>
          </cell>
          <cell r="T28">
            <v>0.32</v>
          </cell>
          <cell r="U28">
            <v>0.64</v>
          </cell>
          <cell r="V28">
            <v>0.68</v>
          </cell>
          <cell r="W28">
            <v>0.68</v>
          </cell>
          <cell r="X28">
            <v>0.3</v>
          </cell>
          <cell r="Y28">
            <v>0.75</v>
          </cell>
          <cell r="Z28">
            <v>0.78</v>
          </cell>
          <cell r="AA28">
            <v>0.15</v>
          </cell>
          <cell r="AB28">
            <v>0.69</v>
          </cell>
          <cell r="AC28">
            <v>0.73</v>
          </cell>
        </row>
        <row r="29">
          <cell r="F29" t="str">
            <v>Storage</v>
          </cell>
          <cell r="G29">
            <v>0</v>
          </cell>
          <cell r="H29">
            <v>0.25</v>
          </cell>
          <cell r="I29">
            <v>0.5</v>
          </cell>
          <cell r="J29">
            <v>0.3</v>
          </cell>
          <cell r="K29">
            <v>0.65</v>
          </cell>
          <cell r="L29">
            <v>0.71500000000000008</v>
          </cell>
          <cell r="M29">
            <v>0</v>
          </cell>
          <cell r="R29" t="str">
            <v>Storage</v>
          </cell>
          <cell r="S29">
            <v>0</v>
          </cell>
          <cell r="T29">
            <v>0.25</v>
          </cell>
          <cell r="U29">
            <v>0.5</v>
          </cell>
          <cell r="V29">
            <v>0.55000000000000004</v>
          </cell>
          <cell r="W29">
            <v>0.55000000000000004</v>
          </cell>
          <cell r="X29">
            <v>0.3</v>
          </cell>
          <cell r="Y29">
            <v>0.65</v>
          </cell>
          <cell r="Z29">
            <v>0.69</v>
          </cell>
          <cell r="AA29">
            <v>0.15</v>
          </cell>
          <cell r="AB29">
            <v>0.57999999999999996</v>
          </cell>
          <cell r="AC29">
            <v>0.62</v>
          </cell>
        </row>
        <row r="30">
          <cell r="F30" t="str">
            <v>Technical Area</v>
          </cell>
          <cell r="G30">
            <v>0</v>
          </cell>
          <cell r="H30">
            <v>0.125</v>
          </cell>
          <cell r="I30">
            <v>0.25</v>
          </cell>
          <cell r="J30">
            <v>0.3</v>
          </cell>
          <cell r="K30">
            <v>0.48</v>
          </cell>
          <cell r="L30">
            <v>0.52800000000000002</v>
          </cell>
          <cell r="M30">
            <v>0</v>
          </cell>
          <cell r="R30" t="str">
            <v>Technical Area</v>
          </cell>
          <cell r="S30">
            <v>0</v>
          </cell>
          <cell r="T30">
            <v>0.125</v>
          </cell>
          <cell r="U30">
            <v>0.25</v>
          </cell>
          <cell r="V30">
            <v>0.33</v>
          </cell>
          <cell r="W30">
            <v>0.33</v>
          </cell>
          <cell r="X30">
            <v>0.3</v>
          </cell>
          <cell r="Y30">
            <v>0.48</v>
          </cell>
          <cell r="Z30">
            <v>0.53</v>
          </cell>
          <cell r="AA30">
            <v>0.15</v>
          </cell>
          <cell r="AB30">
            <v>0.36</v>
          </cell>
          <cell r="AC30">
            <v>0.43</v>
          </cell>
        </row>
        <row r="31">
          <cell r="F31" t="str">
            <v>Warehouse</v>
          </cell>
          <cell r="G31">
            <v>0</v>
          </cell>
          <cell r="H31">
            <v>0.25</v>
          </cell>
          <cell r="I31">
            <v>0.5</v>
          </cell>
          <cell r="J31">
            <v>0.3</v>
          </cell>
          <cell r="K31">
            <v>0.65</v>
          </cell>
          <cell r="L31">
            <v>0.71500000000000008</v>
          </cell>
          <cell r="M31">
            <v>0</v>
          </cell>
          <cell r="R31" t="str">
            <v>Warehouse</v>
          </cell>
          <cell r="S31">
            <v>0</v>
          </cell>
          <cell r="T31">
            <v>0.25</v>
          </cell>
          <cell r="U31">
            <v>0.5</v>
          </cell>
          <cell r="V31">
            <v>0.55000000000000004</v>
          </cell>
          <cell r="W31">
            <v>0.55000000000000004</v>
          </cell>
          <cell r="X31">
            <v>0.3</v>
          </cell>
          <cell r="Y31">
            <v>0.65</v>
          </cell>
          <cell r="Z31">
            <v>0.69</v>
          </cell>
          <cell r="AA31">
            <v>0.15</v>
          </cell>
          <cell r="AB31">
            <v>0.57999999999999996</v>
          </cell>
          <cell r="AC31">
            <v>0.62</v>
          </cell>
        </row>
        <row r="32">
          <cell r="F32" t="str">
            <v>Warehouse (Top Lighted)</v>
          </cell>
          <cell r="G32">
            <v>0</v>
          </cell>
          <cell r="H32">
            <v>0.25</v>
          </cell>
          <cell r="I32">
            <v>0.5</v>
          </cell>
          <cell r="J32">
            <v>0.3</v>
          </cell>
          <cell r="K32">
            <v>0.65</v>
          </cell>
          <cell r="L32">
            <v>0.69</v>
          </cell>
          <cell r="M32">
            <v>0.55000000000000004</v>
          </cell>
          <cell r="R32" t="str">
            <v>Warehouse (Top Lighted)</v>
          </cell>
          <cell r="S32">
            <v>0</v>
          </cell>
          <cell r="T32">
            <v>0.25</v>
          </cell>
          <cell r="U32">
            <v>0.5</v>
          </cell>
          <cell r="V32">
            <v>0.55000000000000004</v>
          </cell>
          <cell r="W32">
            <v>0.55000000000000004</v>
          </cell>
          <cell r="X32">
            <v>0.3</v>
          </cell>
          <cell r="Y32">
            <v>0.65</v>
          </cell>
          <cell r="Z32">
            <v>0.69</v>
          </cell>
          <cell r="AA32">
            <v>0.15</v>
          </cell>
          <cell r="AB32">
            <v>0.57999999999999996</v>
          </cell>
          <cell r="AC32">
            <v>0.62</v>
          </cell>
        </row>
        <row r="33">
          <cell r="F33" t="str">
            <v>OtherDaylighted Space</v>
          </cell>
          <cell r="G33">
            <v>0</v>
          </cell>
          <cell r="H33">
            <v>0.15</v>
          </cell>
          <cell r="I33">
            <v>7.4999999999999997E-2</v>
          </cell>
          <cell r="J33">
            <v>0.3</v>
          </cell>
          <cell r="K33">
            <v>0.41</v>
          </cell>
          <cell r="L33">
            <v>0.41</v>
          </cell>
          <cell r="M33">
            <v>0</v>
          </cell>
        </row>
        <row r="37">
          <cell r="F37" t="str">
            <v>Parking and drives</v>
          </cell>
          <cell r="G37">
            <v>0</v>
          </cell>
          <cell r="H37">
            <v>0</v>
          </cell>
          <cell r="I37">
            <v>0.25</v>
          </cell>
          <cell r="J37">
            <v>0.05</v>
          </cell>
          <cell r="K37">
            <v>0</v>
          </cell>
          <cell r="L37">
            <v>0.3</v>
          </cell>
          <cell r="N37"/>
        </row>
        <row r="38">
          <cell r="F38" t="str">
            <v>Walkways and Plaza</v>
          </cell>
          <cell r="G38">
            <v>0</v>
          </cell>
          <cell r="H38">
            <v>0</v>
          </cell>
          <cell r="I38">
            <v>0.25</v>
          </cell>
          <cell r="J38">
            <v>0.05</v>
          </cell>
          <cell r="K38">
            <v>0</v>
          </cell>
          <cell r="L38">
            <v>0.3</v>
          </cell>
          <cell r="N38"/>
        </row>
        <row r="39">
          <cell r="F39" t="str">
            <v>Stairways</v>
          </cell>
          <cell r="G39">
            <v>0</v>
          </cell>
          <cell r="H39">
            <v>0</v>
          </cell>
          <cell r="I39">
            <v>0</v>
          </cell>
          <cell r="J39">
            <v>0.05</v>
          </cell>
          <cell r="K39">
            <v>0</v>
          </cell>
          <cell r="L39">
            <v>0.3</v>
          </cell>
          <cell r="N39"/>
        </row>
        <row r="40">
          <cell r="F40" t="str">
            <v>Pedestrian tunnels</v>
          </cell>
          <cell r="G40">
            <v>0</v>
          </cell>
          <cell r="H40">
            <v>0</v>
          </cell>
          <cell r="I40">
            <v>0.25</v>
          </cell>
          <cell r="J40">
            <v>0.05</v>
          </cell>
          <cell r="K40">
            <v>0</v>
          </cell>
          <cell r="L40">
            <v>0.3</v>
          </cell>
          <cell r="N40"/>
        </row>
        <row r="41">
          <cell r="F41" t="str">
            <v>Entry canopies</v>
          </cell>
          <cell r="G41">
            <v>0</v>
          </cell>
          <cell r="H41">
            <v>0</v>
          </cell>
          <cell r="I41">
            <v>0.25</v>
          </cell>
          <cell r="J41">
            <v>0.05</v>
          </cell>
          <cell r="K41">
            <v>0</v>
          </cell>
          <cell r="L41">
            <v>0.3</v>
          </cell>
          <cell r="N41"/>
        </row>
        <row r="42">
          <cell r="F42" t="str">
            <v>Sales Canopies</v>
          </cell>
          <cell r="G42">
            <v>0</v>
          </cell>
          <cell r="H42">
            <v>0</v>
          </cell>
          <cell r="I42">
            <v>0.25</v>
          </cell>
          <cell r="J42">
            <v>0.05</v>
          </cell>
          <cell r="K42">
            <v>0</v>
          </cell>
          <cell r="L42">
            <v>0.3</v>
          </cell>
          <cell r="N42"/>
        </row>
        <row r="43">
          <cell r="F43" t="str">
            <v>Outdoor Sales</v>
          </cell>
          <cell r="G43">
            <v>0</v>
          </cell>
          <cell r="H43">
            <v>0</v>
          </cell>
          <cell r="I43">
            <v>0.25</v>
          </cell>
          <cell r="J43">
            <v>0.05</v>
          </cell>
          <cell r="K43">
            <v>0</v>
          </cell>
          <cell r="L43">
            <v>0.3</v>
          </cell>
          <cell r="N43"/>
        </row>
        <row r="44">
          <cell r="F44" t="str">
            <v>Building facades</v>
          </cell>
          <cell r="G44">
            <v>0</v>
          </cell>
          <cell r="H44">
            <v>0</v>
          </cell>
          <cell r="I44">
            <v>0</v>
          </cell>
          <cell r="J44">
            <v>0.05</v>
          </cell>
          <cell r="K44">
            <v>0</v>
          </cell>
          <cell r="L44">
            <v>0.3</v>
          </cell>
        </row>
        <row r="45">
          <cell r="F45" t="str">
            <v>Other Exterior Area</v>
          </cell>
          <cell r="G45">
            <v>0</v>
          </cell>
          <cell r="H45">
            <v>0</v>
          </cell>
          <cell r="I45">
            <v>0</v>
          </cell>
          <cell r="J45">
            <v>0.05</v>
          </cell>
          <cell r="K45">
            <v>0</v>
          </cell>
          <cell r="L45">
            <v>0.3</v>
          </cell>
        </row>
        <row r="46">
          <cell r="F46"/>
          <cell r="G46"/>
          <cell r="H46"/>
          <cell r="I46"/>
          <cell r="J46"/>
          <cell r="K46"/>
          <cell r="L46"/>
        </row>
        <row r="47">
          <cell r="F47"/>
          <cell r="G47"/>
          <cell r="H47"/>
          <cell r="I47"/>
          <cell r="J47"/>
          <cell r="K47"/>
          <cell r="L47"/>
        </row>
        <row r="48">
          <cell r="F48"/>
          <cell r="G48"/>
          <cell r="H48"/>
          <cell r="I48"/>
          <cell r="J48"/>
          <cell r="K48"/>
          <cell r="L48"/>
        </row>
        <row r="49">
          <cell r="F49" t="str">
            <v>Street</v>
          </cell>
          <cell r="G49">
            <v>0</v>
          </cell>
          <cell r="H49">
            <v>0</v>
          </cell>
          <cell r="I49">
            <v>0</v>
          </cell>
          <cell r="J49">
            <v>0</v>
          </cell>
          <cell r="K49">
            <v>0.05</v>
          </cell>
          <cell r="L49">
            <v>0</v>
          </cell>
        </row>
        <row r="74">
          <cell r="F74">
            <v>0.77083333333333337</v>
          </cell>
          <cell r="G74">
            <v>1</v>
          </cell>
        </row>
        <row r="75">
          <cell r="F75">
            <v>0.79166666666666663</v>
          </cell>
          <cell r="G75">
            <v>0.95</v>
          </cell>
        </row>
        <row r="76">
          <cell r="F76">
            <v>0.8125</v>
          </cell>
          <cell r="G76">
            <v>0.9</v>
          </cell>
        </row>
        <row r="77">
          <cell r="F77">
            <v>0.83333333333333304</v>
          </cell>
          <cell r="G77">
            <v>0.85</v>
          </cell>
        </row>
        <row r="78">
          <cell r="F78">
            <v>0.85416666666666596</v>
          </cell>
          <cell r="G78">
            <v>0.8</v>
          </cell>
        </row>
        <row r="79">
          <cell r="F79">
            <v>0.874999999999999</v>
          </cell>
          <cell r="G79">
            <v>0.75</v>
          </cell>
        </row>
        <row r="80">
          <cell r="F80">
            <v>0.89583333333333304</v>
          </cell>
          <cell r="G80">
            <v>0.7</v>
          </cell>
        </row>
        <row r="81">
          <cell r="F81">
            <v>0.91666666666666596</v>
          </cell>
          <cell r="G81">
            <v>0.65</v>
          </cell>
        </row>
        <row r="82">
          <cell r="F82">
            <v>0.937499999999999</v>
          </cell>
          <cell r="G82">
            <v>0.6</v>
          </cell>
        </row>
        <row r="83">
          <cell r="F83">
            <v>0.95833333333333204</v>
          </cell>
          <cell r="G83">
            <v>0.55000000000000004</v>
          </cell>
        </row>
        <row r="84">
          <cell r="F84">
            <v>0.97916666666666596</v>
          </cell>
          <cell r="G84">
            <v>0.5</v>
          </cell>
        </row>
        <row r="85">
          <cell r="F85">
            <v>0.999999999999999</v>
          </cell>
          <cell r="G85">
            <v>0.45</v>
          </cell>
        </row>
        <row r="86">
          <cell r="F86">
            <v>1.0208333333333299</v>
          </cell>
          <cell r="G86">
            <v>0.4</v>
          </cell>
        </row>
        <row r="87">
          <cell r="F87">
            <v>1.0416666666666701</v>
          </cell>
          <cell r="G87">
            <v>0.35</v>
          </cell>
        </row>
        <row r="88">
          <cell r="F88">
            <v>1.0625</v>
          </cell>
          <cell r="G88">
            <v>0.3</v>
          </cell>
        </row>
        <row r="89">
          <cell r="F89">
            <v>1.0833333333333299</v>
          </cell>
          <cell r="G89">
            <v>0.25</v>
          </cell>
        </row>
        <row r="90">
          <cell r="F90">
            <v>1.1041666666666701</v>
          </cell>
          <cell r="G90">
            <v>0.2</v>
          </cell>
        </row>
        <row r="91">
          <cell r="F91">
            <v>1.125</v>
          </cell>
          <cell r="G91">
            <v>0.15</v>
          </cell>
        </row>
        <row r="92">
          <cell r="F92">
            <v>1.1458333333333299</v>
          </cell>
          <cell r="G92">
            <v>0.1</v>
          </cell>
        </row>
        <row r="93">
          <cell r="F93">
            <v>1.1666666666666701</v>
          </cell>
          <cell r="G93">
            <v>0.05</v>
          </cell>
        </row>
        <row r="94">
          <cell r="F94">
            <v>1.1875</v>
          </cell>
          <cell r="G94">
            <v>0</v>
          </cell>
        </row>
        <row r="95">
          <cell r="F95">
            <v>1.2083333333333299</v>
          </cell>
        </row>
        <row r="96">
          <cell r="F96">
            <v>1.2291666666666667</v>
          </cell>
        </row>
        <row r="97">
          <cell r="F97">
            <v>1.25</v>
          </cell>
        </row>
      </sheetData>
      <sheetData sheetId="11"/>
      <sheetData sheetId="12"/>
      <sheetData sheetId="13"/>
      <sheetData sheetId="14">
        <row r="3">
          <cell r="J3">
            <v>0</v>
          </cell>
        </row>
      </sheetData>
      <sheetData sheetId="15"/>
      <sheetData sheetId="16" refreshError="1">
        <row r="2">
          <cell r="E2" t="b">
            <v>1</v>
          </cell>
          <cell r="BY2">
            <v>31</v>
          </cell>
        </row>
        <row r="3">
          <cell r="T3" t="str">
            <v>LED Fixture (not TLED)</v>
          </cell>
          <cell r="U3" t="str">
            <v>Custom_Fixtures</v>
          </cell>
          <cell r="W3" t="str">
            <v>03 Troffer</v>
          </cell>
          <cell r="X3">
            <v>15</v>
          </cell>
          <cell r="AA3" t="str">
            <v>Gas / Propane Heat</v>
          </cell>
          <cell r="AG3" t="str">
            <v>- Choose Interior Area -</v>
          </cell>
          <cell r="AY3" t="str">
            <v>Controls_Interior_Basic</v>
          </cell>
          <cell r="AZ3">
            <v>1</v>
          </cell>
          <cell r="BB3" t="str">
            <v>Switch / Breaker</v>
          </cell>
          <cell r="BC3">
            <v>2</v>
          </cell>
          <cell r="BD3" t="str">
            <v>Controls_Interior_Basic</v>
          </cell>
          <cell r="BE3" t="str">
            <v>Controls_Interior_LLLC</v>
          </cell>
          <cell r="BJ3" t="str">
            <v>Sch 8</v>
          </cell>
          <cell r="BQ3" t="str">
            <v>- Choose Installed By -</v>
          </cell>
          <cell r="BR3">
            <v>0</v>
          </cell>
          <cell r="BX3" t="str">
            <v>Allen Ma</v>
          </cell>
          <cell r="CB3"/>
        </row>
        <row r="4">
          <cell r="T4" t="str">
            <v>TLED Lamp</v>
          </cell>
          <cell r="U4" t="str">
            <v>Custom_TLED</v>
          </cell>
          <cell r="W4" t="str">
            <v>04 Low/High Bay</v>
          </cell>
          <cell r="X4">
            <v>15</v>
          </cell>
          <cell r="AA4" t="str">
            <v>Electric Heat</v>
          </cell>
          <cell r="AG4" t="str">
            <v>Assembly</v>
          </cell>
          <cell r="AY4" t="str">
            <v>Controls_Interior_LLLC</v>
          </cell>
          <cell r="AZ4">
            <v>2</v>
          </cell>
          <cell r="BB4" t="str">
            <v>Timer / Time Switch</v>
          </cell>
          <cell r="BC4">
            <v>3</v>
          </cell>
          <cell r="BD4" t="str">
            <v>Controls_Interior_Basic</v>
          </cell>
          <cell r="BE4" t="str">
            <v>Controls_Interior_LLLC</v>
          </cell>
          <cell r="BJ4" t="str">
            <v xml:space="preserve">Sch 11 (&lt;20,000 kWh/mo) </v>
          </cell>
          <cell r="BQ4" t="str">
            <v>Customer (Self Install)</v>
          </cell>
          <cell r="BR4">
            <v>1</v>
          </cell>
          <cell r="BX4" t="str">
            <v>Andrew Pultorak</v>
          </cell>
          <cell r="CB4" t="str">
            <v xml:space="preserve">Andrew Pultorak </v>
          </cell>
        </row>
        <row r="5">
          <cell r="T5" t="str">
            <v>TLED (Plug and Play)</v>
          </cell>
          <cell r="U5" t="str">
            <v>Exist_T8_4ft_E</v>
          </cell>
          <cell r="W5" t="str">
            <v>05 Downlight</v>
          </cell>
          <cell r="X5">
            <v>15</v>
          </cell>
          <cell r="AA5" t="str">
            <v>Non Heated</v>
          </cell>
          <cell r="AG5" t="str">
            <v>Break Room</v>
          </cell>
          <cell r="AY5" t="str">
            <v>Controls_Exterior</v>
          </cell>
          <cell r="AZ5">
            <v>3</v>
          </cell>
          <cell r="BB5" t="str">
            <v>Occupancy Sensor</v>
          </cell>
          <cell r="BC5">
            <v>4</v>
          </cell>
          <cell r="BD5" t="str">
            <v>Controls_Interior_Basic</v>
          </cell>
          <cell r="BE5" t="str">
            <v>Controls_Interior_LLLC</v>
          </cell>
          <cell r="BJ5" t="str">
            <v xml:space="preserve">Sch 11 (&gt;20,000 kWh/mo) </v>
          </cell>
          <cell r="BQ5" t="str">
            <v>Submitting Company</v>
          </cell>
          <cell r="BR5">
            <v>2</v>
          </cell>
          <cell r="BX5" t="str">
            <v>Austin Doutre</v>
          </cell>
          <cell r="CB5" t="str">
            <v>Austin Doutre</v>
          </cell>
        </row>
        <row r="6">
          <cell r="T6" t="str">
            <v>TLED (Ballast ByPass)</v>
          </cell>
          <cell r="U6" t="str">
            <v>Exist_T8_4ft_E</v>
          </cell>
          <cell r="W6" t="str">
            <v>06 Strip/Industrial</v>
          </cell>
          <cell r="X6">
            <v>15</v>
          </cell>
          <cell r="AA6" t="str">
            <v>Refrig Space</v>
          </cell>
          <cell r="AG6" t="str">
            <v>Classroom</v>
          </cell>
          <cell r="AY6" t="str">
            <v>Controls_Exterior_Basic</v>
          </cell>
          <cell r="AZ6">
            <v>4</v>
          </cell>
          <cell r="BB6" t="str">
            <v>Interior Daylight Dimming</v>
          </cell>
          <cell r="BC6">
            <v>5</v>
          </cell>
          <cell r="BD6" t="str">
            <v>Controls_Interior_Basic</v>
          </cell>
          <cell r="BE6" t="str">
            <v>Controls_Interior_LLLC</v>
          </cell>
          <cell r="BJ6" t="str">
            <v>Sch 12 - Primary</v>
          </cell>
          <cell r="BQ6" t="str">
            <v>Installing Contractor</v>
          </cell>
          <cell r="BR6">
            <v>3</v>
          </cell>
          <cell r="BX6" t="str">
            <v>Chao Chen</v>
          </cell>
          <cell r="CB6" t="str">
            <v>Danielle Troupe</v>
          </cell>
        </row>
        <row r="7">
          <cell r="T7" t="str">
            <v>TLED (External)</v>
          </cell>
          <cell r="U7" t="str">
            <v>Exist_T8_4ft_E</v>
          </cell>
          <cell r="W7" t="str">
            <v>07 Cooler Case</v>
          </cell>
          <cell r="X7">
            <v>15</v>
          </cell>
          <cell r="AA7" t="str">
            <v>Exterior</v>
          </cell>
          <cell r="AG7" t="str">
            <v>Computer Rooms</v>
          </cell>
          <cell r="AY7" t="str">
            <v>Controls_Removed</v>
          </cell>
          <cell r="AZ7">
            <v>5</v>
          </cell>
          <cell r="BB7" t="str">
            <v>Daylight + Occupancy</v>
          </cell>
          <cell r="BC7">
            <v>6</v>
          </cell>
          <cell r="BD7" t="str">
            <v>Controls_Interior_Basic</v>
          </cell>
          <cell r="BE7" t="str">
            <v>Controls_Interior_LLLC</v>
          </cell>
          <cell r="BJ7" t="str">
            <v>Sch 12 - Secondary</v>
          </cell>
          <cell r="BX7" t="str">
            <v>Danielle Troupe</v>
          </cell>
          <cell r="CB7" t="str">
            <v>Dave Montgomery</v>
          </cell>
        </row>
        <row r="8">
          <cell r="T8" t="str">
            <v>LED Lamp (CFL or HID replacement)</v>
          </cell>
          <cell r="U8" t="str">
            <v>Custom_CFL_HID_Lamps</v>
          </cell>
          <cell r="W8" t="str">
            <v>08 Other Interior</v>
          </cell>
          <cell r="X8">
            <v>15</v>
          </cell>
          <cell r="AA8" t="str">
            <v>Street Light</v>
          </cell>
          <cell r="AG8" t="str">
            <v>Conference Room</v>
          </cell>
          <cell r="BB8" t="str">
            <v>Interior NLC</v>
          </cell>
          <cell r="BC8">
            <v>9</v>
          </cell>
          <cell r="BD8" t="str">
            <v>Controls_Interior_Basic</v>
          </cell>
          <cell r="BE8" t="str">
            <v>Controls_Interior_LLLC</v>
          </cell>
          <cell r="BJ8" t="str">
            <v>Sch 24</v>
          </cell>
          <cell r="BX8" t="str">
            <v>David Matthews</v>
          </cell>
          <cell r="CB8" t="str">
            <v>Diane Manzini</v>
          </cell>
        </row>
        <row r="9">
          <cell r="T9" t="str">
            <v>Fixture Removed</v>
          </cell>
          <cell r="U9" t="str">
            <v>Exist_Removed</v>
          </cell>
          <cell r="W9" t="str">
            <v>09 Parking/Area</v>
          </cell>
          <cell r="X9">
            <v>20</v>
          </cell>
          <cell r="AG9" t="str">
            <v>Dining</v>
          </cell>
          <cell r="BB9" t="str">
            <v>Interior LLLC</v>
          </cell>
          <cell r="BC9">
            <v>7</v>
          </cell>
          <cell r="BD9" t="str">
            <v>Controls_Interior_LLLC</v>
          </cell>
          <cell r="BE9" t="str">
            <v>Controls_Interior_LLLC</v>
          </cell>
          <cell r="BJ9" t="str">
            <v xml:space="preserve">Sch 25 (&lt;20,000 kWh/mo) </v>
          </cell>
          <cell r="BX9" t="str">
            <v>David Montgomery</v>
          </cell>
          <cell r="CB9" t="str">
            <v>Jason Hyatt</v>
          </cell>
        </row>
        <row r="10">
          <cell r="T10" t="str">
            <v>No Existing</v>
          </cell>
          <cell r="U10" t="str">
            <v>No_Existing</v>
          </cell>
          <cell r="W10" t="str">
            <v>10 Flood Light</v>
          </cell>
          <cell r="X10">
            <v>15</v>
          </cell>
          <cell r="AG10" t="str">
            <v>Gymnasium</v>
          </cell>
          <cell r="BB10" t="str">
            <v>LLLC Controls Only</v>
          </cell>
          <cell r="BC10">
            <v>8</v>
          </cell>
          <cell r="BD10" t="str">
            <v>Controls_Interior_LLLC</v>
          </cell>
          <cell r="BE10" t="str">
            <v>Controls_Interior_LLLC</v>
          </cell>
          <cell r="BJ10" t="str">
            <v xml:space="preserve">Sch 25 (&gt;20,000 kWh/mo) </v>
          </cell>
          <cell r="BQ10" t="str">
            <v>- Choose Submitted By -</v>
          </cell>
          <cell r="BR10">
            <v>0</v>
          </cell>
          <cell r="BX10" t="str">
            <v>Diane Manzini</v>
          </cell>
          <cell r="CB10" t="str">
            <v>Karla Petersen</v>
          </cell>
        </row>
        <row r="11">
          <cell r="T11" t="str">
            <v>T8 4-foot (32W High Perf)</v>
          </cell>
          <cell r="U11" t="str">
            <v>Exist_T8_32WHighPerf</v>
          </cell>
          <cell r="W11" t="str">
            <v>11 Parking Garage</v>
          </cell>
          <cell r="X11">
            <v>15</v>
          </cell>
          <cell r="AG11" t="str">
            <v>Hallway</v>
          </cell>
          <cell r="BB11" t="str">
            <v>LLLC (outside Daylight)</v>
          </cell>
          <cell r="BC11">
            <v>8</v>
          </cell>
          <cell r="BD11" t="str">
            <v>Controls_Interior_Basic</v>
          </cell>
          <cell r="BE11" t="str">
            <v>Controls_Interior_LLLC</v>
          </cell>
          <cell r="BJ11" t="str">
            <v>Sch 26 - Primary</v>
          </cell>
          <cell r="BQ11" t="str">
            <v>Customer</v>
          </cell>
          <cell r="BR11">
            <v>1</v>
          </cell>
          <cell r="BX11" t="str">
            <v>Diego Rojas</v>
          </cell>
          <cell r="CB11" t="str">
            <v>Kyle Barber</v>
          </cell>
        </row>
        <row r="12">
          <cell r="T12" t="str">
            <v>T8 (4-foot 28W)</v>
          </cell>
          <cell r="U12" t="str">
            <v>Exist_T8_28W</v>
          </cell>
          <cell r="W12" t="str">
            <v>12 Canopy/Soffit</v>
          </cell>
          <cell r="X12">
            <v>15</v>
          </cell>
          <cell r="AG12" t="str">
            <v>Hospital Room</v>
          </cell>
          <cell r="BB12" t="str">
            <v>NLC (outside Daylight)</v>
          </cell>
          <cell r="BC12">
            <v>8</v>
          </cell>
          <cell r="BD12" t="str">
            <v>Controls_Interior_Basic</v>
          </cell>
          <cell r="BE12" t="str">
            <v>Controls_Interior_LLLC</v>
          </cell>
          <cell r="BJ12" t="str">
            <v>Sch 26 - Secondary</v>
          </cell>
          <cell r="BQ12" t="str">
            <v>Submitting Company</v>
          </cell>
          <cell r="BR12">
            <v>2</v>
          </cell>
          <cell r="BX12" t="str">
            <v>Ellis Bouw</v>
          </cell>
          <cell r="CB12" t="str">
            <v>Peter Lillesve</v>
          </cell>
        </row>
        <row r="13">
          <cell r="T13" t="str">
            <v>T8 (4-foot 25W)</v>
          </cell>
          <cell r="U13" t="str">
            <v>Exist_T8_25W</v>
          </cell>
          <cell r="W13" t="str">
            <v>13 Wall Pack</v>
          </cell>
          <cell r="X13">
            <v>15</v>
          </cell>
          <cell r="AG13" t="str">
            <v>Industrial</v>
          </cell>
          <cell r="BB13" t="str">
            <v>Exterior Photo Control</v>
          </cell>
          <cell r="BC13">
            <v>2</v>
          </cell>
          <cell r="BD13" t="str">
            <v>Controls_Exterior_Basic</v>
          </cell>
          <cell r="BE13" t="str">
            <v>Controls_Exterior_Basic</v>
          </cell>
          <cell r="BJ13" t="str">
            <v xml:space="preserve">Sch 29 (&lt;20,000 kWh/mo) </v>
          </cell>
          <cell r="BQ13" t="str">
            <v>Installing Contractor</v>
          </cell>
          <cell r="BR13">
            <v>3</v>
          </cell>
          <cell r="BX13" t="str">
            <v>Eva Urbatsch</v>
          </cell>
          <cell r="CB13" t="str">
            <v>Taylor Pitts</v>
          </cell>
        </row>
        <row r="14">
          <cell r="T14" t="str">
            <v>T8 4-foot (Electronic)</v>
          </cell>
          <cell r="U14" t="str">
            <v>Exist_T8_4ft_E</v>
          </cell>
          <cell r="W14" t="str">
            <v>14 Street Light</v>
          </cell>
          <cell r="X14">
            <v>20</v>
          </cell>
          <cell r="AG14" t="str">
            <v>Kitchen</v>
          </cell>
          <cell r="BB14" t="str">
            <v>Astronomical Time Switch</v>
          </cell>
          <cell r="BC14">
            <v>2</v>
          </cell>
          <cell r="BD14" t="str">
            <v>Controls_Exterior_Basic</v>
          </cell>
          <cell r="BE14" t="str">
            <v>Controls_Exterior_Basic</v>
          </cell>
          <cell r="BJ14" t="str">
            <v xml:space="preserve">Sch 29 (&gt;20,000 kWh/mo) </v>
          </cell>
          <cell r="BQ14" t="str">
            <v>Vendor</v>
          </cell>
          <cell r="BR14">
            <v>4</v>
          </cell>
          <cell r="BX14" t="str">
            <v>Grace Baldus</v>
          </cell>
          <cell r="CB14" t="str">
            <v>Tyson Schmitt</v>
          </cell>
        </row>
        <row r="15">
          <cell r="T15" t="str">
            <v>T8 4-foot (Magnetic NOT COMMON)</v>
          </cell>
          <cell r="U15" t="str">
            <v>Exist_T8_4ft_Mag</v>
          </cell>
          <cell r="W15" t="str">
            <v>15 Sign</v>
          </cell>
          <cell r="X15">
            <v>15</v>
          </cell>
          <cell r="AG15" t="str">
            <v>Library</v>
          </cell>
          <cell r="BB15" t="str">
            <v>Ext. Occupancy Sensor</v>
          </cell>
          <cell r="BC15">
            <v>4</v>
          </cell>
          <cell r="BD15" t="str">
            <v>Controls_Exterior_Basic</v>
          </cell>
          <cell r="BE15" t="str">
            <v>Controls_Exterior_Basic</v>
          </cell>
          <cell r="BJ15" t="str">
            <v>Sch 31</v>
          </cell>
          <cell r="BX15" t="str">
            <v>Graham Murphy</v>
          </cell>
        </row>
        <row r="16">
          <cell r="T16" t="str">
            <v>Exit Sign</v>
          </cell>
          <cell r="U16" t="str">
            <v>Exist_Exit</v>
          </cell>
          <cell r="W16" t="str">
            <v>16 Other Exterior</v>
          </cell>
          <cell r="X16">
            <v>15</v>
          </cell>
          <cell r="AG16" t="str">
            <v>Lobby</v>
          </cell>
          <cell r="BB16" t="str">
            <v>Exterior Dimming</v>
          </cell>
          <cell r="BC16">
            <v>5</v>
          </cell>
          <cell r="BD16" t="str">
            <v>Controls_Exterior_Basic</v>
          </cell>
          <cell r="BE16" t="str">
            <v>Controls_Exterior_Basic</v>
          </cell>
          <cell r="BJ16" t="str">
            <v>Sch 324</v>
          </cell>
          <cell r="BX16" t="str">
            <v>James Roe</v>
          </cell>
        </row>
        <row r="17">
          <cell r="T17" t="str">
            <v>T8 2-foot</v>
          </cell>
          <cell r="U17" t="str">
            <v>Exist_T8_2ft</v>
          </cell>
          <cell r="W17" t="str">
            <v>01 Existing LED</v>
          </cell>
          <cell r="X17">
            <v>15</v>
          </cell>
          <cell r="AG17" t="str">
            <v>Lodging (Guest Rooms)</v>
          </cell>
          <cell r="BB17" t="str">
            <v>AELC Occupancy based</v>
          </cell>
          <cell r="BC17">
            <v>7</v>
          </cell>
          <cell r="BD17" t="str">
            <v>Controls_Exterior_Basic</v>
          </cell>
          <cell r="BE17" t="str">
            <v>Controls_Exterior_Basic</v>
          </cell>
          <cell r="BJ17" t="str">
            <v>Sch 40-HV</v>
          </cell>
          <cell r="BX17" t="str">
            <v>Jason Hyatt</v>
          </cell>
        </row>
        <row r="18">
          <cell r="T18" t="str">
            <v>T8 3-foot</v>
          </cell>
          <cell r="U18" t="str">
            <v>Exist_T8_3ft</v>
          </cell>
          <cell r="W18" t="str">
            <v>CFL-LED Retrofit module</v>
          </cell>
          <cell r="X18">
            <v>10</v>
          </cell>
          <cell r="AG18" t="str">
            <v>Open Office</v>
          </cell>
          <cell r="BB18" t="str">
            <v>AELC Time based</v>
          </cell>
          <cell r="BC18">
            <v>7</v>
          </cell>
          <cell r="BD18" t="str">
            <v>Controls_Exterior_Basic</v>
          </cell>
          <cell r="BE18" t="str">
            <v>Controls_Exterior_Basic</v>
          </cell>
          <cell r="BJ18" t="str">
            <v>Sch 40-Primary</v>
          </cell>
          <cell r="BX18" t="str">
            <v>Jeff Petersen</v>
          </cell>
        </row>
        <row r="19">
          <cell r="T19" t="str">
            <v>T8 5-foot</v>
          </cell>
          <cell r="U19" t="str">
            <v>Exist_T8_5ft</v>
          </cell>
          <cell r="W19" t="str">
            <v>HID-LED Retrofit module</v>
          </cell>
          <cell r="X19">
            <v>12</v>
          </cell>
          <cell r="AG19" t="str">
            <v>Other</v>
          </cell>
          <cell r="BB19" t="str">
            <v>AELC on Existing</v>
          </cell>
          <cell r="BC19">
            <v>7</v>
          </cell>
          <cell r="BD19" t="str">
            <v>Controls_Exterior_Basic</v>
          </cell>
          <cell r="BE19" t="str">
            <v>Controls_Exterior_Basic</v>
          </cell>
          <cell r="BJ19" t="str">
            <v>Sch 40-Secondary</v>
          </cell>
          <cell r="BX19" t="str">
            <v>Jeff Zhang</v>
          </cell>
        </row>
        <row r="20">
          <cell r="T20" t="str">
            <v>T8 Slimline</v>
          </cell>
          <cell r="U20" t="str">
            <v>Exist_T8_Slimline</v>
          </cell>
          <cell r="W20" t="str">
            <v>CFL-LED Retrofit Lamp</v>
          </cell>
          <cell r="X20">
            <v>10</v>
          </cell>
          <cell r="AG20" t="str">
            <v>Parking Garage</v>
          </cell>
          <cell r="BB20" t="str">
            <v>Removed</v>
          </cell>
          <cell r="BC20">
            <v>0</v>
          </cell>
          <cell r="BD20" t="str">
            <v>Controls_Removed</v>
          </cell>
          <cell r="BE20" t="str">
            <v>Controls_Removed</v>
          </cell>
          <cell r="BJ20" t="str">
            <v>Sch 43</v>
          </cell>
          <cell r="BQ20" t="str">
            <v>- Choose Payee -</v>
          </cell>
          <cell r="BX20" t="str">
            <v>Katie Costley</v>
          </cell>
        </row>
        <row r="21">
          <cell r="T21" t="str">
            <v>T8 HO</v>
          </cell>
          <cell r="U21" t="str">
            <v>Exist_T8_HO</v>
          </cell>
          <cell r="W21" t="str">
            <v>HID-LED Retrofit lamp</v>
          </cell>
          <cell r="X21">
            <v>10</v>
          </cell>
          <cell r="AG21" t="str">
            <v>Private Office</v>
          </cell>
          <cell r="BJ21" t="str">
            <v>Sch 46</v>
          </cell>
          <cell r="BQ21" t="str">
            <v>Customer</v>
          </cell>
          <cell r="BX21" t="str">
            <v>Karla Petersen</v>
          </cell>
        </row>
        <row r="22">
          <cell r="T22" t="str">
            <v>T5</v>
          </cell>
          <cell r="U22" t="str">
            <v>Exist_T5</v>
          </cell>
          <cell r="W22" t="str">
            <v>TLED (Plug and Play)</v>
          </cell>
          <cell r="X22">
            <v>10</v>
          </cell>
          <cell r="AG22" t="str">
            <v>Process</v>
          </cell>
          <cell r="BJ22" t="str">
            <v>Sch 49</v>
          </cell>
          <cell r="BQ22" t="str">
            <v>Submitting Company</v>
          </cell>
          <cell r="BX22" t="str">
            <v>Kyle Aaron Barber</v>
          </cell>
        </row>
        <row r="23">
          <cell r="T23" t="str">
            <v>T5HO</v>
          </cell>
          <cell r="U23" t="str">
            <v>Exist_T5_HO</v>
          </cell>
          <cell r="W23" t="str">
            <v>TLED (Ballast ByPass)</v>
          </cell>
          <cell r="X23">
            <v>10</v>
          </cell>
          <cell r="AG23" t="str">
            <v>Public Assembly</v>
          </cell>
          <cell r="BJ23" t="str">
            <v>Sch 5x</v>
          </cell>
          <cell r="BQ23" t="str">
            <v>Installing Contractor</v>
          </cell>
          <cell r="BX23" t="str">
            <v>Max Rennie</v>
          </cell>
        </row>
        <row r="24">
          <cell r="T24" t="str">
            <v>T12</v>
          </cell>
          <cell r="U24" t="str">
            <v>Exist_T12</v>
          </cell>
          <cell r="W24" t="str">
            <v>TLED (External)</v>
          </cell>
          <cell r="X24">
            <v>10</v>
          </cell>
          <cell r="AG24" t="str">
            <v>Restroom</v>
          </cell>
          <cell r="BQ24" t="str">
            <v>Vendor</v>
          </cell>
          <cell r="BX24" t="str">
            <v>Peter Lillesve</v>
          </cell>
        </row>
        <row r="25">
          <cell r="T25" t="str">
            <v>T12 Slimline</v>
          </cell>
          <cell r="U25" t="str">
            <v>Exist_T12_Slimline</v>
          </cell>
          <cell r="W25" t="str">
            <v>Existing</v>
          </cell>
          <cell r="X25">
            <v>10</v>
          </cell>
          <cell r="AG25" t="str">
            <v>Retail</v>
          </cell>
          <cell r="BX25" t="str">
            <v>Qun Yu</v>
          </cell>
        </row>
        <row r="26">
          <cell r="T26" t="str">
            <v>T12 HO</v>
          </cell>
          <cell r="U26" t="str">
            <v>Exist_T12_HO</v>
          </cell>
          <cell r="AG26" t="str">
            <v>Stairs</v>
          </cell>
          <cell r="BX26" t="str">
            <v>Rich Perlot</v>
          </cell>
        </row>
        <row r="27">
          <cell r="T27" t="str">
            <v>Metal Halide</v>
          </cell>
          <cell r="U27" t="str">
            <v>Exist_MH</v>
          </cell>
          <cell r="AG27" t="str">
            <v>Storage</v>
          </cell>
          <cell r="BF27">
            <v>0</v>
          </cell>
          <cell r="BG27" t="str">
            <v>Calculate</v>
          </cell>
          <cell r="BH27" t="str">
            <v>Complete</v>
          </cell>
          <cell r="BI27" t="str">
            <v>Green</v>
          </cell>
          <cell r="BQ27" t="str">
            <v>- Choose CPI -</v>
          </cell>
          <cell r="BX27" t="str">
            <v>Robert Dunn</v>
          </cell>
        </row>
        <row r="28">
          <cell r="T28" t="str">
            <v>High Pressure Sodium</v>
          </cell>
          <cell r="U28" t="str">
            <v>Exist_HPS</v>
          </cell>
          <cell r="AG28" t="str">
            <v>Technical Area</v>
          </cell>
          <cell r="BF28">
            <v>1</v>
          </cell>
          <cell r="BG28" t="str">
            <v>Wattage Reduction</v>
          </cell>
          <cell r="BH28" t="str">
            <v>CHECK wattage reduction!</v>
          </cell>
          <cell r="BI28" t="str">
            <v>Yellow</v>
          </cell>
          <cell r="BQ28" t="str">
            <v>Customer</v>
          </cell>
          <cell r="BX28" t="str">
            <v>Steve Ottenbreit</v>
          </cell>
        </row>
        <row r="29">
          <cell r="T29" t="str">
            <v>Mercury Vapor</v>
          </cell>
          <cell r="U29" t="str">
            <v>Exist_Mercury_Vapor</v>
          </cell>
          <cell r="W29" t="str">
            <v>RETROFIT</v>
          </cell>
          <cell r="AG29" t="str">
            <v>Warehouse</v>
          </cell>
          <cell r="BF29">
            <v>2</v>
          </cell>
          <cell r="BG29" t="str">
            <v>Exterior Hrs are 4200</v>
          </cell>
          <cell r="BH29" t="str">
            <v>Exterior Hours exceed PSE default of 4200? Justification Required!</v>
          </cell>
          <cell r="BI29" t="str">
            <v>Yellow</v>
          </cell>
          <cell r="BQ29" t="str">
            <v>Submitting Company</v>
          </cell>
          <cell r="BX29" t="str">
            <v>Taylor Johnson</v>
          </cell>
        </row>
        <row r="30">
          <cell r="T30" t="str">
            <v>Halogen A</v>
          </cell>
          <cell r="U30" t="str">
            <v>Exist_HalogenA</v>
          </cell>
          <cell r="W30" t="str">
            <v>TENANT IMPROVEMENT</v>
          </cell>
          <cell r="AG30" t="str">
            <v>Warehouse (Top Lighted)</v>
          </cell>
          <cell r="BF30">
            <v>3</v>
          </cell>
          <cell r="BG30" t="str">
            <v>Code</v>
          </cell>
          <cell r="BH30" t="str">
            <v>Installed LPD exceeds LPA for the space/area - Revise!</v>
          </cell>
          <cell r="BI30" t="str">
            <v>Yellow</v>
          </cell>
          <cell r="BQ30" t="str">
            <v>Installing Contractor</v>
          </cell>
          <cell r="BX30" t="str">
            <v>Taylor Pitts</v>
          </cell>
        </row>
        <row r="31">
          <cell r="T31" t="str">
            <v>Halogen PAR</v>
          </cell>
          <cell r="U31" t="str">
            <v>Exist_HalogenPAR</v>
          </cell>
          <cell r="W31" t="str">
            <v>NEW CONSTRUCTION</v>
          </cell>
          <cell r="BF31">
            <v>4</v>
          </cell>
          <cell r="BG31" t="str">
            <v>Exterior Code</v>
          </cell>
          <cell r="BH31" t="str">
            <v>Exterior kWh doesn't save 5% over code, no funding - Revise!</v>
          </cell>
          <cell r="BI31" t="str">
            <v>Red</v>
          </cell>
          <cell r="BX31" t="str">
            <v>Tom Anderson</v>
          </cell>
        </row>
        <row r="32">
          <cell r="T32" t="str">
            <v>Halogen MR/AR111</v>
          </cell>
          <cell r="U32" t="str">
            <v>Exist_HalogenMR</v>
          </cell>
          <cell r="BF32">
            <v>5</v>
          </cell>
          <cell r="BG32" t="str">
            <v>Interior Code</v>
          </cell>
          <cell r="BH32" t="str">
            <v>Interior kWh doesn't save 5% over code, no funding - Revise!</v>
          </cell>
          <cell r="BI32" t="str">
            <v>Red</v>
          </cell>
          <cell r="BX32" t="str">
            <v>Tyler Frazier</v>
          </cell>
        </row>
        <row r="33">
          <cell r="T33" t="str">
            <v>Incandescent</v>
          </cell>
          <cell r="U33" t="str">
            <v>Exist_Incan</v>
          </cell>
          <cell r="AG33" t="str">
            <v>Parking and drives</v>
          </cell>
          <cell r="BF33">
            <v>6</v>
          </cell>
          <cell r="BG33" t="str">
            <v>TI Code Control match</v>
          </cell>
          <cell r="BH33" t="str">
            <v>New Control does not meet Code Requirement for the space - Revise!</v>
          </cell>
          <cell r="BI33" t="str">
            <v>Red</v>
          </cell>
          <cell r="BX33" t="str">
            <v>Tyson Schmitt</v>
          </cell>
        </row>
        <row r="34">
          <cell r="T34" t="str">
            <v>CFL - Pin Base</v>
          </cell>
          <cell r="U34" t="str">
            <v>Exist_CFL</v>
          </cell>
          <cell r="AG34" t="str">
            <v>Walkways and Plaza</v>
          </cell>
          <cell r="BF34">
            <v>7</v>
          </cell>
          <cell r="BG34" t="str">
            <v>ADV Ext Control Qty</v>
          </cell>
          <cell r="BH34" t="str">
            <v>Control quantity is greater than fixture quantity - Revise quantity</v>
          </cell>
          <cell r="BI34" t="str">
            <v>Red</v>
          </cell>
          <cell r="BX34"/>
        </row>
        <row r="35">
          <cell r="T35" t="str">
            <v>Induction</v>
          </cell>
          <cell r="U35" t="str">
            <v>Exist_Induction</v>
          </cell>
          <cell r="W35" t="str">
            <v>RETROFIT</v>
          </cell>
          <cell r="AG35" t="str">
            <v>Stairway</v>
          </cell>
          <cell r="BF35">
            <v>8</v>
          </cell>
          <cell r="BG35" t="str">
            <v>LLLC Qty</v>
          </cell>
          <cell r="BH35" t="str">
            <v>REVISE! Control Qty must match Fixture Qty for LLLC/NLC Control</v>
          </cell>
          <cell r="BI35" t="str">
            <v>Red</v>
          </cell>
        </row>
        <row r="36">
          <cell r="T36" t="str">
            <v>PoleServices</v>
          </cell>
          <cell r="U36" t="str">
            <v>PoleServices</v>
          </cell>
          <cell r="AG36" t="str">
            <v>Pedestrian tunnel</v>
          </cell>
          <cell r="BF36">
            <v>9</v>
          </cell>
          <cell r="BG36" t="str">
            <v>TLED &amp; LLLC</v>
          </cell>
          <cell r="BH36" t="str">
            <v>REVISE! Interior LLLC Control not allowed with TLEDs</v>
          </cell>
          <cell r="BI36" t="str">
            <v>Red</v>
          </cell>
        </row>
        <row r="37">
          <cell r="AG37" t="str">
            <v>Entry canopy</v>
          </cell>
          <cell r="BF37">
            <v>10</v>
          </cell>
          <cell r="BG37" t="str">
            <v>Retrofit and Daylight Controls</v>
          </cell>
          <cell r="BH37" t="str">
            <v>Daylight controls selected but no daylight in space - Revise control</v>
          </cell>
          <cell r="BI37" t="str">
            <v>Red</v>
          </cell>
        </row>
        <row r="38">
          <cell r="AG38" t="str">
            <v>Sales Canopies</v>
          </cell>
          <cell r="BF38">
            <v>11</v>
          </cell>
          <cell r="BG38" t="str">
            <v>New Control Incorrect</v>
          </cell>
          <cell r="BH38" t="str">
            <v>Incorrect Control for selected SPACE type - Revise!</v>
          </cell>
          <cell r="BI38" t="str">
            <v>Red</v>
          </cell>
        </row>
        <row r="39">
          <cell r="AG39" t="str">
            <v>Outdoor Sales</v>
          </cell>
          <cell r="BF39">
            <v>12</v>
          </cell>
          <cell r="BG39" t="str">
            <v>Exist Control/Space Incorrect</v>
          </cell>
          <cell r="BH39" t="str">
            <v>Incorrect Control for selected SPACE type - Revise!</v>
          </cell>
          <cell r="BI39" t="str">
            <v>Red</v>
          </cell>
        </row>
        <row r="40">
          <cell r="T40" t="str">
            <v>Fluorescent</v>
          </cell>
          <cell r="U40" t="str">
            <v>Lookup_Fixture_Fluorescent</v>
          </cell>
          <cell r="AG40" t="str">
            <v>Building Facades</v>
          </cell>
          <cell r="BF40">
            <v>14</v>
          </cell>
          <cell r="BG40" t="str">
            <v>TLED to TLED watts</v>
          </cell>
          <cell r="BH40" t="str">
            <v>No Incentive. TLED to TLED savings less than 5 watts/lamp.</v>
          </cell>
          <cell r="BI40" t="str">
            <v>Red</v>
          </cell>
        </row>
        <row r="41">
          <cell r="T41" t="str">
            <v>HID</v>
          </cell>
          <cell r="U41" t="str">
            <v>Lookup_Fixture_HID</v>
          </cell>
          <cell r="AG41" t="str">
            <v>Other Exterior Area</v>
          </cell>
          <cell r="BF41">
            <v>16</v>
          </cell>
          <cell r="BG41" t="str">
            <v>New Fixture Changed</v>
          </cell>
          <cell r="BH41" t="str">
            <v>REVISE New Fixture! Fixture edited not created</v>
          </cell>
          <cell r="BI41" t="str">
            <v>Red</v>
          </cell>
        </row>
        <row r="42">
          <cell r="T42" t="str">
            <v>Incandescent</v>
          </cell>
          <cell r="U42" t="str">
            <v>Lookup_Fixture_Incandescent</v>
          </cell>
          <cell r="AG42" t="str">
            <v>Street</v>
          </cell>
          <cell r="BF42">
            <v>17</v>
          </cell>
          <cell r="BG42" t="str">
            <v>Existing Fixture Changed</v>
          </cell>
          <cell r="BH42" t="str">
            <v>REVISE Existing Fixture! Fixture not created or has been edited!</v>
          </cell>
          <cell r="BI42" t="str">
            <v>Red</v>
          </cell>
        </row>
        <row r="43">
          <cell r="T43" t="str">
            <v>Induction</v>
          </cell>
          <cell r="U43" t="str">
            <v>Lookup_Fixture_Induction</v>
          </cell>
          <cell r="BF43">
            <v>18</v>
          </cell>
          <cell r="BG43" t="str">
            <v>Heat Type Change?</v>
          </cell>
          <cell r="BH43" t="str">
            <v>REVISE SPACE TYPE! Space Type incorrect for chosen Heat Type</v>
          </cell>
          <cell r="BI43" t="str">
            <v>Red</v>
          </cell>
        </row>
        <row r="44">
          <cell r="T44" t="str">
            <v>Exit Sign</v>
          </cell>
          <cell r="U44" t="str">
            <v>Lookup_Fixture_Exit</v>
          </cell>
          <cell r="BF44">
            <v>19</v>
          </cell>
          <cell r="BG44" t="str">
            <v>Retrofit / TI / NC Change?</v>
          </cell>
          <cell r="BH44" t="str">
            <v>REVISE SPACE TYPE! Project Type Changed</v>
          </cell>
          <cell r="BI44" t="str">
            <v>Red</v>
          </cell>
        </row>
        <row r="45">
          <cell r="T45" t="str">
            <v>Existing TLED</v>
          </cell>
          <cell r="U45" t="str">
            <v>Lookup_Existing_TLED</v>
          </cell>
          <cell r="BF45">
            <v>20</v>
          </cell>
          <cell r="BG45" t="str">
            <v>TI / NC Interior?</v>
          </cell>
          <cell r="BH45" t="str">
            <v>ERROR! Use "Building Area Installations" for Interior spaces</v>
          </cell>
          <cell r="BI45" t="str">
            <v>Red</v>
          </cell>
        </row>
        <row r="46">
          <cell r="T46" t="str">
            <v>NO Existing Fixture</v>
          </cell>
          <cell r="U46" t="str">
            <v>Lookup_No_Existing</v>
          </cell>
          <cell r="BF46">
            <v>21</v>
          </cell>
          <cell r="BG46" t="str">
            <v>Wrong control type for controls only?</v>
          </cell>
          <cell r="BH46" t="str">
            <v>ERROR! Use LLLC Controls only or AELC on Existing</v>
          </cell>
          <cell r="BI46" t="str">
            <v>Red</v>
          </cell>
        </row>
        <row r="47">
          <cell r="BF47">
            <v>22</v>
          </cell>
          <cell r="BG47" t="str">
            <v>Retail &amp; Sidelight &amp; LLLC?</v>
          </cell>
          <cell r="BH47" t="str">
            <v>ERROR! Retail with Sidelight not eligible for LLLC</v>
          </cell>
          <cell r="BI47" t="str">
            <v>Red</v>
          </cell>
        </row>
        <row r="48">
          <cell r="BF48">
            <v>38</v>
          </cell>
          <cell r="BG48" t="str">
            <v>Cells Complete</v>
          </cell>
          <cell r="BH48" t="str">
            <v>INCOMPLETE! ALL yellow cells must be filled in.</v>
          </cell>
          <cell r="BI48" t="str">
            <v>Yellow</v>
          </cell>
        </row>
        <row r="49">
          <cell r="BF49">
            <v>39</v>
          </cell>
          <cell r="BG49" t="str">
            <v>Location:</v>
          </cell>
          <cell r="BH49" t="str">
            <v xml:space="preserve"> </v>
          </cell>
          <cell r="BI49" t="str">
            <v>White</v>
          </cell>
        </row>
        <row r="50">
          <cell r="BF50">
            <v>41</v>
          </cell>
          <cell r="BG50" t="str">
            <v>Include</v>
          </cell>
          <cell r="BH50" t="str">
            <v>Not Included</v>
          </cell>
          <cell r="BI50" t="str">
            <v>White</v>
          </cell>
        </row>
        <row r="51">
          <cell r="BF51">
            <v>13</v>
          </cell>
          <cell r="BG51" t="str">
            <v>Exist Control Incorrect</v>
          </cell>
          <cell r="BH51" t="str">
            <v>Incorrect Control for selected HEAT type - Revise!</v>
          </cell>
          <cell r="BI51" t="str">
            <v>Red</v>
          </cell>
        </row>
        <row r="52">
          <cell r="BF52">
            <v>15</v>
          </cell>
          <cell r="BG52" t="str">
            <v>TLED not Allowed</v>
          </cell>
          <cell r="BH52" t="str">
            <v>TLED's are not approved for New Construction, revise fixture!</v>
          </cell>
          <cell r="BI52" t="str">
            <v>Red</v>
          </cell>
        </row>
        <row r="56">
          <cell r="AY56" t="str">
            <v>Not Daylighted Switch / Breaker</v>
          </cell>
          <cell r="AZ56">
            <v>2</v>
          </cell>
        </row>
        <row r="57">
          <cell r="AY57" t="str">
            <v>Not Daylighted Timer / Time Switch</v>
          </cell>
          <cell r="AZ57">
            <v>3</v>
          </cell>
        </row>
        <row r="58">
          <cell r="AY58" t="str">
            <v>Not Daylighted Occupancy Sensor</v>
          </cell>
          <cell r="AZ58">
            <v>4</v>
          </cell>
        </row>
        <row r="59">
          <cell r="AY59" t="str">
            <v>Not Daylighted LLLC (outside Daylight)</v>
          </cell>
          <cell r="AZ59">
            <v>6</v>
          </cell>
        </row>
        <row r="60">
          <cell r="AY60" t="str">
            <v>Not Daylighted Interior NLC</v>
          </cell>
          <cell r="AZ60">
            <v>6</v>
          </cell>
          <cell r="BB60" t="str">
            <v>Not Daylighted</v>
          </cell>
          <cell r="BC60">
            <v>0</v>
          </cell>
        </row>
        <row r="61">
          <cell r="AY61" t="str">
            <v>Top Daylighted Switch / Breaker</v>
          </cell>
          <cell r="AZ61">
            <v>2</v>
          </cell>
          <cell r="BB61" t="str">
            <v>Top Daylighted</v>
          </cell>
          <cell r="BC61">
            <v>1</v>
          </cell>
        </row>
        <row r="62">
          <cell r="AY62" t="str">
            <v>Top Daylighted Timer / Time Switch</v>
          </cell>
          <cell r="AZ62">
            <v>3</v>
          </cell>
          <cell r="BB62" t="str">
            <v>Side Daylighted (typical)</v>
          </cell>
          <cell r="BC62">
            <v>2</v>
          </cell>
        </row>
        <row r="63">
          <cell r="AY63" t="str">
            <v>Top Daylighted Occupancy Sensor</v>
          </cell>
          <cell r="AZ63">
            <v>4</v>
          </cell>
          <cell r="BB63" t="str">
            <v>Outside of Daylight Zones</v>
          </cell>
          <cell r="BC63">
            <v>3</v>
          </cell>
        </row>
        <row r="64">
          <cell r="AY64" t="str">
            <v>Top Daylighted Interior Daylight Dimming</v>
          </cell>
          <cell r="AZ64">
            <v>7</v>
          </cell>
          <cell r="BB64" t="str">
            <v>Side Daylighted (first row only)</v>
          </cell>
          <cell r="BC64">
            <v>1</v>
          </cell>
        </row>
        <row r="65">
          <cell r="AY65" t="str">
            <v>Top Daylighted Daylight + Occupancy</v>
          </cell>
          <cell r="AZ65">
            <v>8</v>
          </cell>
          <cell r="BB65"/>
          <cell r="BC65"/>
        </row>
        <row r="66">
          <cell r="AY66" t="str">
            <v>Top Daylighted Interior NLC</v>
          </cell>
          <cell r="AZ66">
            <v>9</v>
          </cell>
        </row>
        <row r="67">
          <cell r="AY67" t="str">
            <v>Top Daylighted Interior LLLC</v>
          </cell>
          <cell r="AZ67">
            <v>9</v>
          </cell>
        </row>
        <row r="68">
          <cell r="AY68" t="str">
            <v>Top Daylighted LLLC Controls Only</v>
          </cell>
          <cell r="AZ68">
            <v>9</v>
          </cell>
        </row>
        <row r="69">
          <cell r="AY69" t="str">
            <v>Top Daylighted LLLC (outside Daylight)</v>
          </cell>
          <cell r="AZ69">
            <v>6</v>
          </cell>
        </row>
        <row r="70">
          <cell r="AY70" t="str">
            <v>Top Daylighted NLC (outside Daylight)</v>
          </cell>
          <cell r="AZ70">
            <v>6</v>
          </cell>
        </row>
        <row r="71">
          <cell r="AY71" t="str">
            <v>Side Daylighted (typical) Switch / Breaker</v>
          </cell>
          <cell r="AZ71">
            <v>2</v>
          </cell>
        </row>
        <row r="72">
          <cell r="AY72" t="str">
            <v>Side Daylighted (typical) Timer / Time Switch</v>
          </cell>
          <cell r="AZ72">
            <v>3</v>
          </cell>
        </row>
        <row r="73">
          <cell r="AY73" t="str">
            <v>Side Daylighted (typical) Occupancy Sensor</v>
          </cell>
          <cell r="AZ73">
            <v>4</v>
          </cell>
        </row>
        <row r="74">
          <cell r="AY74" t="str">
            <v>Side Daylighted (typical) Interior Daylight Dimming</v>
          </cell>
          <cell r="AZ74">
            <v>10</v>
          </cell>
        </row>
        <row r="75">
          <cell r="AY75" t="str">
            <v>Side Daylighted (typical) Daylight + Occupancy</v>
          </cell>
          <cell r="AZ75">
            <v>11</v>
          </cell>
        </row>
        <row r="76">
          <cell r="AY76" t="str">
            <v>Side Daylighted (typical) Interior NLC</v>
          </cell>
          <cell r="AZ76">
            <v>12</v>
          </cell>
        </row>
        <row r="77">
          <cell r="AY77" t="str">
            <v>Side Daylighted (typical) Interior LLLC</v>
          </cell>
          <cell r="AZ77">
            <v>12</v>
          </cell>
        </row>
        <row r="78">
          <cell r="AY78" t="str">
            <v>Side Daylighted (typical) LLLC Controls Only</v>
          </cell>
          <cell r="AZ78">
            <v>12</v>
          </cell>
        </row>
        <row r="79">
          <cell r="AY79" t="str">
            <v>Side Daylighted (typical) LLLC (outside Daylight)</v>
          </cell>
          <cell r="AZ79">
            <v>6</v>
          </cell>
        </row>
        <row r="80">
          <cell r="AY80" t="str">
            <v>Side Daylighted (typical) NLC (outside Daylight)</v>
          </cell>
          <cell r="AZ80">
            <v>6</v>
          </cell>
        </row>
        <row r="81">
          <cell r="AY81" t="str">
            <v>Outside of Daylight Zones Switch / Breaker</v>
          </cell>
          <cell r="AZ81">
            <v>2</v>
          </cell>
        </row>
        <row r="82">
          <cell r="AY82" t="str">
            <v>Outside of Daylight Zones Timer / Time Switch</v>
          </cell>
          <cell r="AZ82">
            <v>3</v>
          </cell>
        </row>
        <row r="83">
          <cell r="AY83" t="str">
            <v>Outside of Daylight Zones Occupancy Sensor</v>
          </cell>
          <cell r="AZ83">
            <v>4</v>
          </cell>
        </row>
        <row r="84">
          <cell r="AY84" t="str">
            <v>Outside of Daylight Zones LLLC (outside Daylight)</v>
          </cell>
          <cell r="AZ84">
            <v>6</v>
          </cell>
        </row>
        <row r="85">
          <cell r="AY85" t="str">
            <v>Outside of Daylight Zones LLLC Controls Only</v>
          </cell>
          <cell r="AZ85">
            <v>6</v>
          </cell>
        </row>
        <row r="86">
          <cell r="AY86" t="str">
            <v>Outside of Daylight Zones Interior NLC</v>
          </cell>
          <cell r="AZ86">
            <v>6</v>
          </cell>
        </row>
        <row r="87">
          <cell r="AY87" t="str">
            <v>Side Daylighted (first row only) Switch / Breaker</v>
          </cell>
          <cell r="AZ87">
            <v>2</v>
          </cell>
        </row>
        <row r="88">
          <cell r="AY88" t="str">
            <v>Side Daylighted (first row only) Timer / Time Switch</v>
          </cell>
          <cell r="AZ88">
            <v>3</v>
          </cell>
        </row>
        <row r="89">
          <cell r="AY89" t="str">
            <v>Side Daylighted (first row only) Occupancy Sensor</v>
          </cell>
          <cell r="AZ89">
            <v>4</v>
          </cell>
        </row>
        <row r="90">
          <cell r="AY90" t="str">
            <v>Side Daylighted (first row only) Interior Daylight Dimming</v>
          </cell>
          <cell r="AZ90">
            <v>7</v>
          </cell>
        </row>
        <row r="91">
          <cell r="AY91" t="str">
            <v>Side Daylighted (first row only) Daylight + Occupancy</v>
          </cell>
          <cell r="AZ91">
            <v>8</v>
          </cell>
        </row>
        <row r="92">
          <cell r="AY92" t="str">
            <v>Side Daylighted (first row only) Interior NLC</v>
          </cell>
          <cell r="AZ92">
            <v>9</v>
          </cell>
        </row>
        <row r="93">
          <cell r="AY93" t="str">
            <v>Side Daylighted (first row only) Interior LLLC</v>
          </cell>
          <cell r="AZ93">
            <v>9</v>
          </cell>
        </row>
        <row r="94">
          <cell r="AY94" t="str">
            <v>Side Daylighted (first row only) LLLC Controls Only</v>
          </cell>
          <cell r="AZ94">
            <v>9</v>
          </cell>
        </row>
        <row r="95">
          <cell r="AY95" t="str">
            <v>Side Daylighted (first row only) LLLC (outside Daylight)</v>
          </cell>
          <cell r="AZ95">
            <v>6</v>
          </cell>
        </row>
        <row r="96">
          <cell r="AY96" t="str">
            <v>Side Daylighted (first row only) NLC (outside Daylight)</v>
          </cell>
          <cell r="AZ96">
            <v>6</v>
          </cell>
        </row>
        <row r="97">
          <cell r="AY97" t="str">
            <v>Exterior Photo Control</v>
          </cell>
          <cell r="AZ97">
            <v>2</v>
          </cell>
        </row>
        <row r="98">
          <cell r="AY98" t="str">
            <v>Astronomical Time Switch</v>
          </cell>
          <cell r="AZ98">
            <v>3</v>
          </cell>
        </row>
        <row r="99">
          <cell r="AY99" t="str">
            <v>Ext. Occupancy Sensor</v>
          </cell>
          <cell r="AZ99">
            <v>4</v>
          </cell>
        </row>
        <row r="100">
          <cell r="AY100" t="str">
            <v>Exterior Dimming</v>
          </cell>
          <cell r="AZ100">
            <v>5</v>
          </cell>
        </row>
        <row r="101">
          <cell r="AY101" t="str">
            <v>AELC Occupancy based</v>
          </cell>
          <cell r="AZ101">
            <v>7</v>
          </cell>
        </row>
        <row r="102">
          <cell r="AY102" t="str">
            <v>AELC Time based</v>
          </cell>
          <cell r="AZ102">
            <v>7</v>
          </cell>
        </row>
        <row r="103">
          <cell r="AY103" t="str">
            <v>AELC on Existing</v>
          </cell>
          <cell r="AZ103">
            <v>7</v>
          </cell>
        </row>
      </sheetData>
      <sheetData sheetId="17"/>
      <sheetData sheetId="18">
        <row r="5">
          <cell r="B5" t="str">
            <v>Automotive facility</v>
          </cell>
          <cell r="C5">
            <v>0.64</v>
          </cell>
          <cell r="D5">
            <v>0.64</v>
          </cell>
        </row>
        <row r="6">
          <cell r="B6" t="str">
            <v>Convention center</v>
          </cell>
          <cell r="C6">
            <v>0.64</v>
          </cell>
          <cell r="D6">
            <v>0.81</v>
          </cell>
        </row>
        <row r="7">
          <cell r="B7" t="str">
            <v>Court house</v>
          </cell>
          <cell r="C7">
            <v>0.79</v>
          </cell>
          <cell r="D7">
            <v>0.81</v>
          </cell>
        </row>
        <row r="8">
          <cell r="B8" t="str">
            <v>Dining: Bar lounge/leisure</v>
          </cell>
          <cell r="C8">
            <v>0.79</v>
          </cell>
          <cell r="D8">
            <v>0.79</v>
          </cell>
        </row>
        <row r="9">
          <cell r="B9" t="str">
            <v>Dining: Cafeteria/fast food</v>
          </cell>
          <cell r="C9">
            <v>0.72</v>
          </cell>
          <cell r="D9">
            <v>0.72</v>
          </cell>
        </row>
        <row r="10">
          <cell r="B10" t="str">
            <v>Dining: Family</v>
          </cell>
          <cell r="C10">
            <v>0.71</v>
          </cell>
          <cell r="D10">
            <v>0.71</v>
          </cell>
        </row>
        <row r="11">
          <cell r="B11" t="str">
            <v>Dormitory</v>
          </cell>
          <cell r="C11">
            <v>0.46</v>
          </cell>
          <cell r="D11">
            <v>0.46</v>
          </cell>
        </row>
        <row r="12">
          <cell r="B12" t="str">
            <v>Exercise center</v>
          </cell>
          <cell r="C12">
            <v>0.67</v>
          </cell>
          <cell r="D12">
            <v>0.67</v>
          </cell>
        </row>
        <row r="13">
          <cell r="B13" t="str">
            <v>Fire station</v>
          </cell>
          <cell r="C13">
            <v>0.54</v>
          </cell>
          <cell r="D13">
            <v>0.54</v>
          </cell>
        </row>
        <row r="14">
          <cell r="B14" t="str">
            <v>Gymnasium</v>
          </cell>
          <cell r="C14">
            <v>0.75</v>
          </cell>
          <cell r="D14">
            <v>0.75</v>
          </cell>
        </row>
        <row r="15">
          <cell r="B15" t="str">
            <v>Health care clinic</v>
          </cell>
          <cell r="C15">
            <v>0.7</v>
          </cell>
          <cell r="D15">
            <v>0.7</v>
          </cell>
        </row>
        <row r="16">
          <cell r="B16" t="str">
            <v>Hospital</v>
          </cell>
          <cell r="C16">
            <v>0.84</v>
          </cell>
          <cell r="D16">
            <v>0.84</v>
          </cell>
        </row>
        <row r="17">
          <cell r="B17" t="str">
            <v>Hotel</v>
          </cell>
          <cell r="C17">
            <v>0.56000000000000005</v>
          </cell>
          <cell r="D17">
            <v>0.7</v>
          </cell>
        </row>
        <row r="18">
          <cell r="B18" t="str">
            <v>Hotel 24/7 areas</v>
          </cell>
          <cell r="C18">
            <v>0.56000000000000005</v>
          </cell>
          <cell r="D18">
            <v>0.7</v>
          </cell>
        </row>
        <row r="19">
          <cell r="B19" t="str">
            <v>Library</v>
          </cell>
          <cell r="C19">
            <v>0.83</v>
          </cell>
          <cell r="D19">
            <v>0.94</v>
          </cell>
        </row>
        <row r="20">
          <cell r="B20" t="str">
            <v>Manufacturing (typ)</v>
          </cell>
          <cell r="C20">
            <v>0.82</v>
          </cell>
          <cell r="D20">
            <v>0.89</v>
          </cell>
        </row>
        <row r="21">
          <cell r="B21" t="str">
            <v>Manufacturing (2 shifts)</v>
          </cell>
          <cell r="C21">
            <v>0.82</v>
          </cell>
          <cell r="D21">
            <v>0.89</v>
          </cell>
        </row>
        <row r="22">
          <cell r="B22" t="str">
            <v>Manufacturing (3 shifts)</v>
          </cell>
          <cell r="C22">
            <v>0.82</v>
          </cell>
          <cell r="D22">
            <v>0.89</v>
          </cell>
        </row>
        <row r="23">
          <cell r="B23" t="str">
            <v>Motion picture theater</v>
          </cell>
          <cell r="C23">
            <v>0.44</v>
          </cell>
          <cell r="D23">
            <v>0.61</v>
          </cell>
        </row>
        <row r="24">
          <cell r="B24" t="str">
            <v>Multifamily</v>
          </cell>
          <cell r="C24">
            <v>0.41</v>
          </cell>
          <cell r="D24">
            <v>0.41</v>
          </cell>
        </row>
        <row r="25">
          <cell r="B25" t="str">
            <v>Museum</v>
          </cell>
          <cell r="C25">
            <v>0.55000000000000004</v>
          </cell>
          <cell r="D25">
            <v>0.8</v>
          </cell>
        </row>
        <row r="26">
          <cell r="B26" t="str">
            <v>Office</v>
          </cell>
          <cell r="C26">
            <v>0.64</v>
          </cell>
          <cell r="D26">
            <v>0.66</v>
          </cell>
        </row>
        <row r="27">
          <cell r="B27" t="str">
            <v>Parking garage</v>
          </cell>
          <cell r="C27">
            <v>0.14000000000000001</v>
          </cell>
          <cell r="D27">
            <v>0.16</v>
          </cell>
        </row>
        <row r="28">
          <cell r="B28" t="str">
            <v>Penitentiary</v>
          </cell>
          <cell r="C28">
            <v>0.65</v>
          </cell>
          <cell r="D28">
            <v>0.65</v>
          </cell>
        </row>
        <row r="29">
          <cell r="B29" t="str">
            <v>Performing arts theater</v>
          </cell>
          <cell r="C29">
            <v>0.84</v>
          </cell>
          <cell r="D29">
            <v>1</v>
          </cell>
        </row>
        <row r="30">
          <cell r="B30" t="str">
            <v>Police station</v>
          </cell>
          <cell r="C30">
            <v>0.66</v>
          </cell>
          <cell r="D30">
            <v>0.7</v>
          </cell>
        </row>
        <row r="31">
          <cell r="B31" t="str">
            <v>Post office</v>
          </cell>
          <cell r="C31">
            <v>0.65</v>
          </cell>
          <cell r="D31">
            <v>0.7</v>
          </cell>
        </row>
        <row r="32">
          <cell r="B32" t="str">
            <v>Religious building</v>
          </cell>
          <cell r="C32">
            <v>0.67</v>
          </cell>
          <cell r="D32">
            <v>0.8</v>
          </cell>
        </row>
        <row r="33">
          <cell r="B33" t="str">
            <v>Retail</v>
          </cell>
          <cell r="C33">
            <v>0.84</v>
          </cell>
          <cell r="D33">
            <v>1.01</v>
          </cell>
        </row>
        <row r="34">
          <cell r="B34" t="str">
            <v>School/university</v>
          </cell>
          <cell r="C34">
            <v>0.7</v>
          </cell>
          <cell r="D34">
            <v>0.7</v>
          </cell>
        </row>
        <row r="35">
          <cell r="B35" t="str">
            <v>Sports arena</v>
          </cell>
          <cell r="C35">
            <v>0.62</v>
          </cell>
          <cell r="D35">
            <v>0.62</v>
          </cell>
        </row>
        <row r="36">
          <cell r="B36" t="str">
            <v>Town hall</v>
          </cell>
          <cell r="C36">
            <v>0.69</v>
          </cell>
          <cell r="D36">
            <v>0.71</v>
          </cell>
        </row>
        <row r="37">
          <cell r="B37" t="str">
            <v>Transportation</v>
          </cell>
          <cell r="C37">
            <v>0.5</v>
          </cell>
          <cell r="D37">
            <v>0.56000000000000005</v>
          </cell>
        </row>
        <row r="38">
          <cell r="B38" t="str">
            <v>Warehouse (typ)</v>
          </cell>
          <cell r="C38">
            <v>0.4</v>
          </cell>
          <cell r="D38">
            <v>0.4</v>
          </cell>
        </row>
        <row r="39">
          <cell r="B39" t="str">
            <v>Warehouse (2 shifts)</v>
          </cell>
          <cell r="C39">
            <v>0.4</v>
          </cell>
          <cell r="D39">
            <v>0.4</v>
          </cell>
        </row>
        <row r="40">
          <cell r="B40" t="str">
            <v>Warehouse (3 shifts)</v>
          </cell>
          <cell r="C40">
            <v>0.4</v>
          </cell>
          <cell r="D40">
            <v>0.4</v>
          </cell>
        </row>
        <row r="41">
          <cell r="B41" t="str">
            <v>Workshop</v>
          </cell>
          <cell r="C41">
            <v>0.91</v>
          </cell>
          <cell r="D41">
            <v>0.95</v>
          </cell>
        </row>
      </sheetData>
      <sheetData sheetId="19">
        <row r="3">
          <cell r="B3" t="str">
            <v>Atrium: 20 to 40 ft in height</v>
          </cell>
        </row>
        <row r="4">
          <cell r="B4" t="str">
            <v>Atrium: above 40 ft in height</v>
          </cell>
        </row>
        <row r="5">
          <cell r="B5" t="str">
            <v>Atrium: less than 20 ft in height</v>
          </cell>
        </row>
        <row r="6">
          <cell r="B6" t="str">
            <v>Audience/seating area: auditorium</v>
          </cell>
        </row>
        <row r="7">
          <cell r="B7" t="str">
            <v>Audience/seating area: convention center</v>
          </cell>
        </row>
        <row r="8">
          <cell r="B8" t="str">
            <v>Audience/seating area: gymnasium</v>
          </cell>
        </row>
        <row r="9">
          <cell r="B9" t="str">
            <v>Audience/seating area: motion picture theater</v>
          </cell>
        </row>
        <row r="10">
          <cell r="B10" t="str">
            <v>Audience/seating area: other</v>
          </cell>
        </row>
        <row r="11">
          <cell r="B11" t="str">
            <v>Audience/seating area: penitentiary</v>
          </cell>
        </row>
        <row r="12">
          <cell r="B12" t="str">
            <v>Audience/seating area: performing arts theater</v>
          </cell>
        </row>
        <row r="13">
          <cell r="B13" t="str">
            <v>Audience/seating area: religious building</v>
          </cell>
        </row>
        <row r="14">
          <cell r="B14" t="str">
            <v>Audience/seating area: sports arena</v>
          </cell>
        </row>
        <row r="15">
          <cell r="B15" t="str">
            <v>Banking activity area</v>
          </cell>
        </row>
        <row r="16">
          <cell r="B16" t="str">
            <v>Classroom/lecture/training</v>
          </cell>
        </row>
        <row r="17">
          <cell r="B17" t="str">
            <v>Classroom/lecture/training: penitentiary</v>
          </cell>
        </row>
        <row r="18">
          <cell r="B18" t="str">
            <v>Computer room</v>
          </cell>
        </row>
        <row r="19">
          <cell r="B19" t="str">
            <v>Conference/meeting/multipurpose</v>
          </cell>
        </row>
        <row r="20">
          <cell r="B20" t="str">
            <v>Convention center: Exhibit space</v>
          </cell>
        </row>
        <row r="21">
          <cell r="B21" t="str">
            <v>Copy/print room</v>
          </cell>
        </row>
        <row r="22">
          <cell r="B22" t="str">
            <v>Corridor: all other</v>
          </cell>
        </row>
        <row r="23">
          <cell r="B23" t="str">
            <v>Corridor: facility for the visually impaired</v>
          </cell>
        </row>
        <row r="24">
          <cell r="B24" t="str">
            <v>Corridor: hospital</v>
          </cell>
        </row>
        <row r="25">
          <cell r="B25" t="str">
            <v>Corridor: manufacturing</v>
          </cell>
        </row>
        <row r="26">
          <cell r="B26" t="str">
            <v>Courtroom</v>
          </cell>
        </row>
        <row r="27">
          <cell r="B27" t="str">
            <v>Dining area: all other</v>
          </cell>
        </row>
        <row r="28">
          <cell r="B28" t="str">
            <v>Dining area: Bar/lounge/leisure dining</v>
          </cell>
        </row>
        <row r="29">
          <cell r="B29" t="str">
            <v>Dining area: facility for the visually impaired</v>
          </cell>
        </row>
        <row r="30">
          <cell r="B30" t="str">
            <v>Dining area: Family dining area</v>
          </cell>
        </row>
        <row r="31">
          <cell r="B31" t="str">
            <v>Dining area: penitentiary</v>
          </cell>
        </row>
        <row r="32">
          <cell r="B32" t="str">
            <v>Dormitory living quarters</v>
          </cell>
        </row>
        <row r="33">
          <cell r="B33" t="str">
            <v>Electrical/mechanical</v>
          </cell>
        </row>
        <row r="34">
          <cell r="B34" t="str">
            <v>Emergency vehicle garage</v>
          </cell>
        </row>
        <row r="35">
          <cell r="B35" t="str">
            <v>Facility for the visually impaired: Chapel</v>
          </cell>
        </row>
        <row r="36">
          <cell r="B36" t="str">
            <v>Facility for the visually impaired: Recreation room</v>
          </cell>
        </row>
        <row r="37">
          <cell r="B37" t="str">
            <v>Fire stations: Engine rooms</v>
          </cell>
        </row>
        <row r="38">
          <cell r="B38" t="str">
            <v>Fire stations: Sleeping quarters</v>
          </cell>
        </row>
        <row r="39">
          <cell r="B39" t="str">
            <v>Food preparation</v>
          </cell>
        </row>
        <row r="40">
          <cell r="B40" t="str">
            <v>Guest room</v>
          </cell>
        </row>
        <row r="41">
          <cell r="B41" t="str">
            <v>Gymnasium/fitness center: Exercise area</v>
          </cell>
        </row>
        <row r="42">
          <cell r="B42" t="str">
            <v>Gymnasium/fitness center: Exercise area (Top Lighted)</v>
          </cell>
        </row>
        <row r="43">
          <cell r="B43" t="str">
            <v>Gymnasium/fitness center: Playing area</v>
          </cell>
        </row>
        <row r="44">
          <cell r="B44" t="str">
            <v>Gymnasium/fitness center: Playing area (Top Lighted)</v>
          </cell>
        </row>
        <row r="45">
          <cell r="B45" t="str">
            <v>Health care facility: Exam/treatment</v>
          </cell>
        </row>
        <row r="46">
          <cell r="B46" t="str">
            <v>Health care facility: Imaging room</v>
          </cell>
        </row>
        <row r="47">
          <cell r="B47" t="str">
            <v>Health care facility: Medical supplies</v>
          </cell>
        </row>
        <row r="48">
          <cell r="B48" t="str">
            <v>Health care facility: Nurse station</v>
          </cell>
        </row>
        <row r="49">
          <cell r="B49" t="str">
            <v>Health care facility: Nursery</v>
          </cell>
        </row>
        <row r="50">
          <cell r="B50" t="str">
            <v>Health care facility: Operating room</v>
          </cell>
        </row>
        <row r="51">
          <cell r="B51" t="str">
            <v>Health care facility: Patient room</v>
          </cell>
        </row>
        <row r="52">
          <cell r="B52" t="str">
            <v>Health care facility: Physical therapy</v>
          </cell>
        </row>
        <row r="53">
          <cell r="B53" t="str">
            <v>Health care facility: Recovery</v>
          </cell>
        </row>
        <row r="54">
          <cell r="B54" t="str">
            <v>Laboratory for classrooms</v>
          </cell>
        </row>
        <row r="55">
          <cell r="B55" t="str">
            <v>Laboratory for medical/industrial/research</v>
          </cell>
        </row>
        <row r="56">
          <cell r="B56" t="str">
            <v>Laundry/washing area</v>
          </cell>
        </row>
        <row r="57">
          <cell r="B57" t="str">
            <v>Library: Reading area</v>
          </cell>
        </row>
        <row r="58">
          <cell r="B58" t="str">
            <v>Library: Stacks</v>
          </cell>
        </row>
        <row r="59">
          <cell r="B59" t="str">
            <v>Loading dock, interior</v>
          </cell>
        </row>
        <row r="60">
          <cell r="B60" t="str">
            <v>Lobby: all other</v>
          </cell>
        </row>
        <row r="61">
          <cell r="B61" t="str">
            <v>Lobby: elevator</v>
          </cell>
        </row>
        <row r="62">
          <cell r="B62" t="str">
            <v>Lobby: facility for the visually impaired</v>
          </cell>
        </row>
        <row r="63">
          <cell r="B63" t="str">
            <v>Lobby: hotel</v>
          </cell>
        </row>
        <row r="64">
          <cell r="B64" t="str">
            <v>Lobby: motion picture theater</v>
          </cell>
        </row>
        <row r="65">
          <cell r="B65" t="str">
            <v>Lobby: performing arts theater</v>
          </cell>
        </row>
        <row r="66">
          <cell r="B66" t="str">
            <v>Locker room</v>
          </cell>
        </row>
        <row r="67">
          <cell r="B67" t="str">
            <v>Lounge/breakroom: all other</v>
          </cell>
        </row>
        <row r="68">
          <cell r="B68" t="str">
            <v>Lounge/breakroom: health care facility</v>
          </cell>
        </row>
        <row r="69">
          <cell r="B69" t="str">
            <v>Manufacturing: Detailed manufacturing</v>
          </cell>
        </row>
        <row r="70">
          <cell r="B70" t="str">
            <v>Manufacturing: Equipment room</v>
          </cell>
        </row>
        <row r="71">
          <cell r="B71" t="str">
            <v>Manufacturing: Extra high bay (&gt; 50 ft floor-ceiling ht.)</v>
          </cell>
        </row>
        <row r="72">
          <cell r="B72" t="str">
            <v>Manufacturing: Extra high bay (Top Lighted)</v>
          </cell>
        </row>
        <row r="73">
          <cell r="B73" t="str">
            <v>Manufacturing: High bay (25 ‑ 50 ft floor-ceiling ht.)</v>
          </cell>
        </row>
        <row r="74">
          <cell r="B74" t="str">
            <v>Manufacturing: High bay (Top Lighted)</v>
          </cell>
        </row>
        <row r="75">
          <cell r="B75" t="str">
            <v>Manufacturing: Low bay (&lt; 25 ft floor-ceiling ht.)</v>
          </cell>
        </row>
        <row r="76">
          <cell r="B76" t="str">
            <v>Manufacturing: Low bay (Top Lighted)</v>
          </cell>
        </row>
        <row r="77">
          <cell r="B77" t="str">
            <v>Museum: General exhibition</v>
          </cell>
        </row>
        <row r="78">
          <cell r="B78" t="str">
            <v>Museum: Restoration</v>
          </cell>
        </row>
        <row r="79">
          <cell r="B79" t="str">
            <v>Office: Enclosed &lt;250 SF</v>
          </cell>
        </row>
        <row r="80">
          <cell r="B80" t="str">
            <v>Office: Enclosed &gt;250 SF</v>
          </cell>
        </row>
        <row r="81">
          <cell r="B81" t="str">
            <v>Office: Open plan</v>
          </cell>
        </row>
        <row r="82">
          <cell r="B82" t="str">
            <v>Parking area, interior</v>
          </cell>
        </row>
        <row r="83">
          <cell r="B83" t="str">
            <v xml:space="preserve">Performing arts theater: Dressing/fitting room </v>
          </cell>
        </row>
        <row r="84">
          <cell r="B84" t="str">
            <v>Pharmacy area</v>
          </cell>
        </row>
        <row r="85">
          <cell r="B85" t="str">
            <v>Post office: Sorting area</v>
          </cell>
        </row>
        <row r="86">
          <cell r="B86" t="str">
            <v>Religious building: Fellowship hall</v>
          </cell>
        </row>
        <row r="87">
          <cell r="B87" t="str">
            <v>Religious building: Worship pulpit/choir</v>
          </cell>
        </row>
        <row r="88">
          <cell r="B88" t="str">
            <v>Restroom: all other</v>
          </cell>
        </row>
        <row r="89">
          <cell r="B89" t="str">
            <v>Restroom: facility for the visually impaired</v>
          </cell>
        </row>
        <row r="90">
          <cell r="B90" t="str">
            <v>Retail: Dressing/fitting area</v>
          </cell>
        </row>
        <row r="91">
          <cell r="B91" t="str">
            <v>Retail: Mall concourse</v>
          </cell>
        </row>
        <row r="92">
          <cell r="B92" t="str">
            <v>Sales area</v>
          </cell>
        </row>
        <row r="93">
          <cell r="B93" t="str">
            <v>Sales area (Top Lighted)</v>
          </cell>
        </row>
        <row r="94">
          <cell r="B94" t="str">
            <v>Seating area, general</v>
          </cell>
        </row>
        <row r="95">
          <cell r="B95" t="str">
            <v>Sports arena: Court sports area ‑ Class 1</v>
          </cell>
        </row>
        <row r="96">
          <cell r="B96" t="str">
            <v>Sports arena: Court sports area ‑ Class 2</v>
          </cell>
        </row>
        <row r="97">
          <cell r="B97" t="str">
            <v>Sports arena: Court sports area ‑ Class 3</v>
          </cell>
        </row>
        <row r="98">
          <cell r="B98" t="str">
            <v>Sports arena: Court sports area ‑ Class 4</v>
          </cell>
        </row>
        <row r="99">
          <cell r="B99" t="str">
            <v>Stairwell</v>
          </cell>
        </row>
        <row r="100">
          <cell r="B100" t="str">
            <v>Storage room &lt;50 SF</v>
          </cell>
        </row>
        <row r="101">
          <cell r="B101" t="str">
            <v>Storage room &gt;50 SF</v>
          </cell>
        </row>
        <row r="102">
          <cell r="B102" t="str">
            <v>Transportation: Airport concourse</v>
          </cell>
        </row>
        <row r="103">
          <cell r="B103" t="str">
            <v>Transportation: Baggage/carousel area</v>
          </cell>
        </row>
        <row r="104">
          <cell r="B104" t="str">
            <v>Transportation: Terminal ‑ Ticket counter</v>
          </cell>
        </row>
        <row r="105">
          <cell r="B105" t="str">
            <v>Vehicular maintenance</v>
          </cell>
        </row>
        <row r="106">
          <cell r="B106" t="str">
            <v>Warehouse: Medium/bulky palletized items</v>
          </cell>
        </row>
        <row r="107">
          <cell r="B107" t="str">
            <v>Warehouse: Medium/bulky palletized items (Top Lighted)</v>
          </cell>
        </row>
        <row r="108">
          <cell r="B108" t="str">
            <v>Warehouse: Smaller, hand carried items</v>
          </cell>
        </row>
        <row r="109">
          <cell r="B109" t="str">
            <v>Warehouse: Smaller, hand carried items (Top Lighted)</v>
          </cell>
        </row>
        <row r="140">
          <cell r="B140" t="str">
            <v>Parking areas and drives</v>
          </cell>
        </row>
        <row r="141">
          <cell r="B141" t="str">
            <v>Walkways and ramps less than 10 feet wide</v>
          </cell>
        </row>
        <row r="142">
          <cell r="B142" t="str">
            <v>Walkways and ramps 10 feet wide or greater, plaza areas special feature areas</v>
          </cell>
        </row>
        <row r="143">
          <cell r="B143" t="str">
            <v>Dining areas</v>
          </cell>
        </row>
        <row r="144">
          <cell r="B144" t="str">
            <v>Stairways</v>
          </cell>
        </row>
        <row r="145">
          <cell r="B145" t="str">
            <v>Pedestrian tunnels</v>
          </cell>
        </row>
        <row r="146">
          <cell r="B146" t="str">
            <v>Landscaping</v>
          </cell>
        </row>
        <row r="147">
          <cell r="B147" t="str">
            <v>Pedestrian and vehicular entrances and exists</v>
          </cell>
        </row>
        <row r="148">
          <cell r="B148" t="str">
            <v>Entry canopies</v>
          </cell>
        </row>
        <row r="149">
          <cell r="B149" t="str">
            <v>Loading docks</v>
          </cell>
        </row>
        <row r="150">
          <cell r="B150" t="str">
            <v>Sales Canopies - Free-standing and attached</v>
          </cell>
        </row>
        <row r="151">
          <cell r="B151" t="str">
            <v>Outdoor Sales - Open areas (including vehicle sales lots)</v>
          </cell>
        </row>
        <row r="152">
          <cell r="B152" t="str">
            <v>Outdoor Sales - Street frontage for vehicle sales</v>
          </cell>
        </row>
        <row r="153">
          <cell r="B153" t="str">
            <v>Building facades (Wall area SF)</v>
          </cell>
        </row>
      </sheetData>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Lookup"/>
      <sheetName val="WSEC"/>
      <sheetName val="WSEC B_A_M"/>
      <sheetName val="Space Table"/>
      <sheetName val="CNC DSMc SOW"/>
      <sheetName val="Chang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E2" t="b">
            <v>1</v>
          </cell>
        </row>
      </sheetData>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mp; Links"/>
      <sheetName val="Email Tool &amp; Steps"/>
      <sheetName val="Coversheet"/>
      <sheetName val="Chart1"/>
      <sheetName val="##Measure Data Entry##"/>
      <sheetName val="Program Planner Data"/>
      <sheetName val="SoS Start Here"/>
      <sheetName val="SoS (Template)"/>
      <sheetName val="SoS - SBDI Canopy"/>
      <sheetName val="SoS - SBDI Linear"/>
      <sheetName val="SoS - SBDI Exit Sign"/>
      <sheetName val="SoS - SBDI Open Sign"/>
      <sheetName val="SoS - SBDI Highbay"/>
      <sheetName val="Sos - SBDI Recessed Can"/>
      <sheetName val="SoS - SBDI HID"/>
      <sheetName val="SoS - MFR"/>
      <sheetName val="SoS - SBDI Controls"/>
      <sheetName val="SoS - TDSM"/>
      <sheetName val="SoS - BLx HID Fixtures"/>
      <sheetName val="SoS - BLx Integrated Fixtures"/>
      <sheetName val="SoS - BLx"/>
      <sheetName val="SoS -L2G Controls"/>
      <sheetName val="SoS - L2G Downlights"/>
      <sheetName val="SoS - L2G HID"/>
      <sheetName val="SoS - L2G High Bay"/>
      <sheetName val="SoS - L2G Strip Fixture"/>
      <sheetName val="SoS - L2G Troffers"/>
      <sheetName val="SoS (Customer Bonus Template)"/>
      <sheetName val="SoS (Sales Incentive Template)"/>
      <sheetName val="| hide &gt;&gt;&gt;"/>
      <sheetName val="LOOKUPS"/>
      <sheetName val="Avoided_Costs"/>
      <sheetName val="Version_Log"/>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0">
          <cell r="BS10" t="str">
            <v>Appliances</v>
          </cell>
        </row>
        <row r="11">
          <cell r="BS11" t="str">
            <v>Behavior</v>
          </cell>
        </row>
        <row r="12">
          <cell r="BS12" t="str">
            <v>Combined</v>
          </cell>
        </row>
        <row r="13">
          <cell r="BD13" t="str">
            <v>kWh</v>
          </cell>
          <cell r="BS13" t="str">
            <v>Compressed_Air</v>
          </cell>
        </row>
        <row r="14">
          <cell r="BD14" t="str">
            <v>Therm</v>
          </cell>
          <cell r="BS14" t="str">
            <v>Controls</v>
          </cell>
        </row>
        <row r="15">
          <cell r="BD15" t="str">
            <v>Dual</v>
          </cell>
          <cell r="BS15" t="str">
            <v>Data Center</v>
          </cell>
        </row>
        <row r="16">
          <cell r="BS16" t="str">
            <v>Energy_Performance</v>
          </cell>
        </row>
        <row r="17">
          <cell r="BS17" t="str">
            <v>HVAC</v>
          </cell>
        </row>
        <row r="18">
          <cell r="BS18" t="str">
            <v>Lighting</v>
          </cell>
        </row>
        <row r="19">
          <cell r="BS19" t="str">
            <v>Motors</v>
          </cell>
        </row>
        <row r="20">
          <cell r="BS20" t="str">
            <v>Other</v>
          </cell>
        </row>
        <row r="21">
          <cell r="BS21" t="str">
            <v>Refrigeration</v>
          </cell>
        </row>
        <row r="22">
          <cell r="BS22" t="str">
            <v>Repair</v>
          </cell>
        </row>
        <row r="23">
          <cell r="BS23" t="str">
            <v>Safety</v>
          </cell>
        </row>
        <row r="24">
          <cell r="BS24" t="str">
            <v>Water_Heating</v>
          </cell>
        </row>
        <row r="25">
          <cell r="BS25" t="str">
            <v>Weatherization</v>
          </cell>
        </row>
      </sheetData>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Terms"/>
      <sheetName val="Project"/>
      <sheetName val="Fixtures"/>
      <sheetName val="Installations"/>
      <sheetName val="Customer Authorization"/>
      <sheetName val="Building Area Installations"/>
      <sheetName val="Customer Use"/>
      <sheetName val="Instructions"/>
      <sheetName val="Ready"/>
      <sheetName val="LLLC &amp; AELC"/>
      <sheetName val="Control Savings"/>
      <sheetName val="Grant QC Review"/>
      <sheetName val="LLLC Grant QC Review"/>
      <sheetName val="DATA"/>
      <sheetName val="Autofund"/>
      <sheetName val="Existing"/>
      <sheetName val="WSEC"/>
      <sheetName val="WSEC B_A_M"/>
      <sheetName val="Space Table"/>
      <sheetName val="CNC DSMc SOW"/>
      <sheetName val="Changes"/>
      <sheetName val="PSE_BLi_STANDARD_Application (1"/>
    </sheetNames>
    <sheetDataSet>
      <sheetData sheetId="0" refreshError="1"/>
      <sheetData sheetId="1"/>
      <sheetData sheetId="2">
        <row r="24">
          <cell r="H24" t="str">
            <v>RETROFIT</v>
          </cell>
        </row>
      </sheetData>
      <sheetData sheetId="3">
        <row r="25">
          <cell r="C25" t="str">
            <v xml:space="preserve"> Fixture List</v>
          </cell>
        </row>
      </sheetData>
      <sheetData sheetId="4">
        <row r="2">
          <cell r="EM2">
            <v>92</v>
          </cell>
        </row>
      </sheetData>
      <sheetData sheetId="5">
        <row r="2">
          <cell r="A2">
            <v>0</v>
          </cell>
        </row>
      </sheetData>
      <sheetData sheetId="6">
        <row r="24">
          <cell r="U24">
            <v>0</v>
          </cell>
        </row>
      </sheetData>
      <sheetData sheetId="7"/>
      <sheetData sheetId="8"/>
      <sheetData sheetId="9"/>
      <sheetData sheetId="10"/>
      <sheetData sheetId="11">
        <row r="5">
          <cell r="F5" t="str">
            <v>Assembly</v>
          </cell>
        </row>
      </sheetData>
      <sheetData sheetId="12"/>
      <sheetData sheetId="13"/>
      <sheetData sheetId="14"/>
      <sheetData sheetId="15">
        <row r="3">
          <cell r="J3">
            <v>0</v>
          </cell>
        </row>
      </sheetData>
      <sheetData sheetId="16"/>
      <sheetData sheetId="17"/>
      <sheetData sheetId="18">
        <row r="5">
          <cell r="B5" t="str">
            <v>Automotive facility</v>
          </cell>
        </row>
      </sheetData>
      <sheetData sheetId="19">
        <row r="3">
          <cell r="B3" t="str">
            <v>Atrium: 20 to 40 ft in height</v>
          </cell>
        </row>
      </sheetData>
      <sheetData sheetId="20"/>
      <sheetData sheetId="21"/>
      <sheetData sheetId="2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A1:F25" totalsRowShown="0" headerRowBorderDxfId="13" tableBorderDxfId="12">
  <autoFilter ref="A1:F25" xr:uid="{00000000-0009-0000-0100-000002000000}"/>
  <tableColumns count="6">
    <tableColumn id="1" xr3:uid="{00000000-0010-0000-0000-000001000000}" name="Application Order" dataDxfId="11"/>
    <tableColumn id="3" xr3:uid="{00000000-0010-0000-0000-000003000000}" name="Fixture Type" dataDxfId="10"/>
    <tableColumn id="4" xr3:uid="{00000000-0010-0000-0000-000004000000}" name="Unit_x000a_Saving" dataDxfId="9"/>
    <tableColumn id="5" xr3:uid="{00000000-0010-0000-0000-000005000000}" name="Incentive" dataDxfId="8"/>
    <tableColumn id="6" xr3:uid="{00000000-0010-0000-0000-000006000000}" name="Measure Cost" dataDxfId="7"/>
    <tableColumn id="2" xr3:uid="{00000000-0010-0000-0000-000002000000}" name="DSMc ID"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4" displayName="Table4" ref="H1:I5" totalsRowShown="0" headerRowDxfId="5">
  <autoFilter ref="H1:I5" xr:uid="{00000000-0009-0000-0100-000003000000}"/>
  <tableColumns count="2">
    <tableColumn id="1" xr3:uid="{00000000-0010-0000-0100-000001000000}" name="PSE Project Manager (PM)" dataDxfId="4"/>
    <tableColumn id="2" xr3:uid="{00000000-0010-0000-0100-000002000000}" name="PM Email Addres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se.com/en/business-incentives/commercial-lighting/lighting-to-go?utm_source=direct&amp;utm_medium=shorturl&amp;utm_campaign=ee-dlr-smb-l2g&amp;sc_camp=03AFBD2B56C14F0AE3E973F5B0C90D4E" TargetMode="External"/><Relationship Id="rId7" Type="http://schemas.openxmlformats.org/officeDocument/2006/relationships/drawing" Target="../drawings/drawing1.xml"/><Relationship Id="rId2" Type="http://schemas.openxmlformats.org/officeDocument/2006/relationships/hyperlink" Target="https://www.pse.com/en/rebates/multifamily-retrofit" TargetMode="External"/><Relationship Id="rId1" Type="http://schemas.openxmlformats.org/officeDocument/2006/relationships/hyperlink" Target="https://www.pse.com/en/business-incentives/commercial-lighting/business-lighting-incentive-program?utm_source=direct&amp;utm_medium=shorturl&amp;utm_campaign=ee-bem-buslighting&amp;sc_camp=AA60C4CA45A44D198C768AE839C61B47" TargetMode="External"/><Relationship Id="rId6" Type="http://schemas.openxmlformats.org/officeDocument/2006/relationships/printerSettings" Target="../printerSettings/printerSettings1.bin"/><Relationship Id="rId5" Type="http://schemas.openxmlformats.org/officeDocument/2006/relationships/hyperlink" Target="https://www.pse.com/en/business-incentives/commercial-new-construction-programs/multifamily-projects" TargetMode="External"/><Relationship Id="rId4" Type="http://schemas.openxmlformats.org/officeDocument/2006/relationships/hyperlink" Target="https://www.pse.com/en/business-incentives/commercial-new-construction-programs/commercial-new-construction-incentive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81BE4A"/>
    <pageSetUpPr fitToPage="1"/>
  </sheetPr>
  <dimension ref="A1:AR163"/>
  <sheetViews>
    <sheetView showGridLines="0" zoomScale="85" zoomScaleNormal="85" workbookViewId="0">
      <pane ySplit="17" topLeftCell="A18" activePane="bottomLeft" state="frozen"/>
      <selection pane="bottomLeft" activeCell="B20" sqref="B20"/>
    </sheetView>
  </sheetViews>
  <sheetFormatPr defaultRowHeight="15"/>
  <cols>
    <col min="1" max="1" width="5.5703125" customWidth="1"/>
    <col min="2" max="2" width="0.85546875" customWidth="1"/>
    <col min="3" max="7" width="5.42578125" customWidth="1"/>
    <col min="8" max="8" width="0.85546875" customWidth="1"/>
    <col min="9" max="12" width="5.42578125" customWidth="1"/>
    <col min="13" max="13" width="1.42578125" customWidth="1"/>
    <col min="14" max="14" width="2.42578125" customWidth="1"/>
    <col min="15" max="15" width="1.42578125" customWidth="1"/>
    <col min="16" max="21" width="5.42578125" customWidth="1"/>
    <col min="22" max="22" width="1.42578125" customWidth="1"/>
    <col min="23" max="25" width="5.42578125" customWidth="1"/>
    <col min="26" max="26" width="1.42578125" customWidth="1"/>
    <col min="27" max="27" width="2.42578125" customWidth="1"/>
    <col min="28" max="28" width="1.42578125" customWidth="1"/>
    <col min="29" max="32" width="5.42578125" customWidth="1"/>
    <col min="33" max="33" width="0.85546875" customWidth="1"/>
    <col min="34" max="38" width="5.42578125" customWidth="1"/>
    <col min="39" max="39" width="0.85546875" customWidth="1"/>
    <col min="40" max="41" width="5.42578125" customWidth="1"/>
  </cols>
  <sheetData>
    <row r="1" spans="2:40" ht="4.5" customHeight="1"/>
    <row r="2" spans="2:40" ht="15" customHeight="1">
      <c r="B2" s="66"/>
      <c r="C2" s="362"/>
      <c r="D2" s="363"/>
      <c r="E2" s="363"/>
      <c r="F2" s="363"/>
      <c r="G2" s="363"/>
      <c r="H2" s="66"/>
      <c r="AG2" s="66"/>
      <c r="AH2" s="362"/>
      <c r="AI2" s="363"/>
      <c r="AJ2" s="363"/>
      <c r="AK2" s="363"/>
      <c r="AL2" s="363"/>
      <c r="AM2" s="66"/>
    </row>
    <row r="3" spans="2:40" ht="5.0999999999999996" customHeight="1">
      <c r="B3" s="66"/>
      <c r="C3" s="66"/>
      <c r="D3" s="66"/>
      <c r="E3" s="66"/>
      <c r="F3" s="66"/>
      <c r="G3" s="66"/>
      <c r="H3" s="66"/>
      <c r="AG3" s="66"/>
      <c r="AH3" s="66"/>
      <c r="AI3" s="66"/>
      <c r="AJ3" s="66"/>
      <c r="AK3" s="66"/>
      <c r="AL3" s="66"/>
      <c r="AM3" s="66"/>
    </row>
    <row r="4" spans="2:40" ht="15" customHeight="1">
      <c r="B4" s="66"/>
      <c r="C4" s="364"/>
      <c r="D4" s="364"/>
      <c r="E4" s="364"/>
      <c r="F4" s="364"/>
      <c r="G4" s="364"/>
      <c r="H4" s="66"/>
      <c r="AG4" s="66"/>
      <c r="AH4" s="364"/>
      <c r="AI4" s="364"/>
      <c r="AJ4" s="364"/>
      <c r="AK4" s="364"/>
      <c r="AL4" s="364"/>
      <c r="AM4" s="66"/>
    </row>
    <row r="5" spans="2:40" ht="5.0999999999999996" customHeight="1">
      <c r="B5" s="66"/>
      <c r="C5" s="66"/>
      <c r="D5" s="66"/>
      <c r="E5" s="66"/>
      <c r="F5" s="66"/>
      <c r="G5" s="66"/>
      <c r="H5" s="66"/>
      <c r="AG5" s="66"/>
      <c r="AH5" s="66"/>
      <c r="AI5" s="66"/>
      <c r="AJ5" s="66"/>
      <c r="AK5" s="66"/>
      <c r="AL5" s="66"/>
      <c r="AM5" s="66"/>
    </row>
    <row r="6" spans="2:40" ht="15" customHeight="1">
      <c r="B6" s="66"/>
      <c r="C6" s="361"/>
      <c r="D6" s="361"/>
      <c r="E6" s="361"/>
      <c r="F6" s="361"/>
      <c r="G6" s="361"/>
      <c r="H6" s="66"/>
      <c r="AG6" s="66"/>
      <c r="AH6" s="361"/>
      <c r="AI6" s="361"/>
      <c r="AJ6" s="361"/>
      <c r="AK6" s="361"/>
      <c r="AL6" s="361"/>
      <c r="AM6" s="66"/>
    </row>
    <row r="7" spans="2:40" ht="5.0999999999999996" customHeight="1">
      <c r="B7" s="66"/>
      <c r="C7" s="66"/>
      <c r="D7" s="66"/>
      <c r="E7" s="66"/>
      <c r="F7" s="66"/>
      <c r="G7" s="66"/>
      <c r="H7" s="66"/>
      <c r="J7" s="365" t="s">
        <v>0</v>
      </c>
      <c r="K7" s="365"/>
      <c r="L7" s="365"/>
      <c r="M7" s="365"/>
      <c r="N7" s="365"/>
      <c r="O7" s="365"/>
      <c r="P7" s="365"/>
      <c r="Q7" s="365"/>
      <c r="R7" s="365"/>
      <c r="S7" s="365"/>
      <c r="T7" s="365"/>
      <c r="U7" s="365"/>
      <c r="V7" s="365"/>
      <c r="W7" s="365"/>
      <c r="X7" s="365"/>
      <c r="Y7" s="365"/>
      <c r="Z7" s="365"/>
      <c r="AA7" s="365"/>
      <c r="AB7" s="365"/>
      <c r="AC7" s="365"/>
      <c r="AD7" s="365"/>
      <c r="AE7" s="365"/>
      <c r="AG7" s="66"/>
      <c r="AH7" s="66"/>
      <c r="AI7" s="66"/>
      <c r="AJ7" s="66"/>
      <c r="AK7" s="66"/>
      <c r="AL7" s="66"/>
      <c r="AM7" s="66"/>
    </row>
    <row r="8" spans="2:40" ht="15" customHeight="1">
      <c r="B8" s="66"/>
      <c r="C8" s="361"/>
      <c r="D8" s="361"/>
      <c r="E8" s="361"/>
      <c r="F8" s="361"/>
      <c r="G8" s="361"/>
      <c r="H8" s="66"/>
      <c r="J8" s="365"/>
      <c r="K8" s="365"/>
      <c r="L8" s="365"/>
      <c r="M8" s="365"/>
      <c r="N8" s="365"/>
      <c r="O8" s="365"/>
      <c r="P8" s="365"/>
      <c r="Q8" s="365"/>
      <c r="R8" s="365"/>
      <c r="S8" s="365"/>
      <c r="T8" s="365"/>
      <c r="U8" s="365"/>
      <c r="V8" s="365"/>
      <c r="W8" s="365"/>
      <c r="X8" s="365"/>
      <c r="Y8" s="365"/>
      <c r="Z8" s="365"/>
      <c r="AA8" s="365"/>
      <c r="AB8" s="365"/>
      <c r="AC8" s="365"/>
      <c r="AD8" s="365"/>
      <c r="AE8" s="365"/>
      <c r="AF8" s="67"/>
      <c r="AG8" s="66"/>
      <c r="AH8" s="361"/>
      <c r="AI8" s="361"/>
      <c r="AJ8" s="361"/>
      <c r="AK8" s="361"/>
      <c r="AL8" s="361"/>
      <c r="AM8" s="66"/>
      <c r="AN8" s="68"/>
    </row>
    <row r="9" spans="2:40" ht="5.0999999999999996" customHeight="1">
      <c r="B9" s="66"/>
      <c r="C9" s="66"/>
      <c r="D9" s="66"/>
      <c r="E9" s="66"/>
      <c r="F9" s="66"/>
      <c r="G9" s="67"/>
      <c r="H9" s="67"/>
      <c r="J9" s="366" t="s">
        <v>442</v>
      </c>
      <c r="K9" s="366"/>
      <c r="L9" s="366"/>
      <c r="M9" s="366"/>
      <c r="N9" s="366"/>
      <c r="O9" s="366"/>
      <c r="P9" s="366"/>
      <c r="Q9" s="366"/>
      <c r="R9" s="366"/>
      <c r="S9" s="366"/>
      <c r="T9" s="366"/>
      <c r="U9" s="366"/>
      <c r="V9" s="366"/>
      <c r="W9" s="366"/>
      <c r="X9" s="366"/>
      <c r="Y9" s="366"/>
      <c r="Z9" s="366"/>
      <c r="AA9" s="366"/>
      <c r="AB9" s="366"/>
      <c r="AC9" s="366"/>
      <c r="AD9" s="366"/>
      <c r="AE9" s="366"/>
      <c r="AF9" s="67"/>
      <c r="AG9" s="66"/>
      <c r="AH9" s="66"/>
      <c r="AI9" s="66"/>
      <c r="AJ9" s="66"/>
      <c r="AK9" s="66"/>
      <c r="AL9" s="67"/>
      <c r="AM9" s="67"/>
    </row>
    <row r="10" spans="2:40" ht="15" customHeight="1">
      <c r="B10" s="66"/>
      <c r="C10" s="361"/>
      <c r="D10" s="361"/>
      <c r="E10" s="361"/>
      <c r="F10" s="361"/>
      <c r="G10" s="361"/>
      <c r="H10" s="66"/>
      <c r="J10" s="366"/>
      <c r="K10" s="366"/>
      <c r="L10" s="366"/>
      <c r="M10" s="366"/>
      <c r="N10" s="366"/>
      <c r="O10" s="366"/>
      <c r="P10" s="366"/>
      <c r="Q10" s="366"/>
      <c r="R10" s="366"/>
      <c r="S10" s="366"/>
      <c r="T10" s="366"/>
      <c r="U10" s="366"/>
      <c r="V10" s="366"/>
      <c r="W10" s="366"/>
      <c r="X10" s="366"/>
      <c r="Y10" s="366"/>
      <c r="Z10" s="366"/>
      <c r="AA10" s="366"/>
      <c r="AB10" s="366"/>
      <c r="AC10" s="366"/>
      <c r="AD10" s="366"/>
      <c r="AE10" s="366"/>
      <c r="AF10" s="69"/>
      <c r="AG10" s="66"/>
      <c r="AH10" s="361"/>
      <c r="AI10" s="361"/>
      <c r="AJ10" s="361"/>
      <c r="AK10" s="361"/>
      <c r="AL10" s="361"/>
      <c r="AM10" s="66"/>
      <c r="AN10" s="70"/>
    </row>
    <row r="11" spans="2:40" ht="5.0999999999999996" customHeight="1">
      <c r="B11" s="66"/>
      <c r="C11" s="66"/>
      <c r="D11" s="66"/>
      <c r="E11" s="66"/>
      <c r="F11" s="66"/>
      <c r="G11" s="71"/>
      <c r="H11" s="71"/>
      <c r="J11" s="367" t="s">
        <v>1</v>
      </c>
      <c r="K11" s="367"/>
      <c r="L11" s="367"/>
      <c r="M11" s="367"/>
      <c r="N11" s="367"/>
      <c r="O11" s="367"/>
      <c r="P11" s="367"/>
      <c r="Q11" s="367"/>
      <c r="R11" s="367"/>
      <c r="S11" s="367"/>
      <c r="T11" s="367"/>
      <c r="U11" s="367"/>
      <c r="V11" s="367"/>
      <c r="W11" s="367"/>
      <c r="X11" s="367"/>
      <c r="Y11" s="367"/>
      <c r="Z11" s="367"/>
      <c r="AA11" s="367"/>
      <c r="AB11" s="367"/>
      <c r="AC11" s="367"/>
      <c r="AD11" s="367"/>
      <c r="AE11" s="367"/>
      <c r="AF11" s="69"/>
      <c r="AG11" s="66"/>
      <c r="AH11" s="66"/>
      <c r="AI11" s="66"/>
      <c r="AJ11" s="66"/>
      <c r="AK11" s="66"/>
      <c r="AL11" s="71"/>
      <c r="AM11" s="71"/>
    </row>
    <row r="12" spans="2:40" ht="15" customHeight="1">
      <c r="B12" s="66"/>
      <c r="C12" s="361"/>
      <c r="D12" s="361"/>
      <c r="E12" s="361"/>
      <c r="F12" s="361"/>
      <c r="G12" s="361"/>
      <c r="H12" s="68"/>
      <c r="J12" s="367"/>
      <c r="K12" s="367"/>
      <c r="L12" s="367"/>
      <c r="M12" s="367"/>
      <c r="N12" s="367"/>
      <c r="O12" s="367"/>
      <c r="P12" s="367"/>
      <c r="Q12" s="367"/>
      <c r="R12" s="367"/>
      <c r="S12" s="367"/>
      <c r="T12" s="367"/>
      <c r="U12" s="367"/>
      <c r="V12" s="367"/>
      <c r="W12" s="367"/>
      <c r="X12" s="367"/>
      <c r="Y12" s="367"/>
      <c r="Z12" s="367"/>
      <c r="AA12" s="367"/>
      <c r="AB12" s="367"/>
      <c r="AC12" s="367"/>
      <c r="AD12" s="367"/>
      <c r="AE12" s="367"/>
      <c r="AF12" s="72"/>
      <c r="AG12" s="66"/>
      <c r="AH12" s="361"/>
      <c r="AI12" s="361"/>
      <c r="AJ12" s="361"/>
      <c r="AK12" s="361"/>
      <c r="AL12" s="361"/>
      <c r="AM12" s="68"/>
    </row>
    <row r="13" spans="2:40" ht="5.0999999999999996" customHeight="1">
      <c r="B13" s="66"/>
      <c r="C13" s="66"/>
      <c r="D13" s="66"/>
      <c r="E13" s="66"/>
      <c r="F13" s="66"/>
      <c r="G13" s="68"/>
      <c r="H13" s="68"/>
      <c r="J13" s="360"/>
      <c r="K13" s="360"/>
      <c r="L13" s="360"/>
      <c r="M13" s="360"/>
      <c r="N13" s="360"/>
      <c r="O13" s="360"/>
      <c r="P13" s="360"/>
      <c r="Q13" s="360"/>
      <c r="R13" s="360"/>
      <c r="S13" s="360"/>
      <c r="T13" s="360"/>
      <c r="U13" s="360"/>
      <c r="V13" s="360"/>
      <c r="W13" s="360"/>
      <c r="X13" s="360"/>
      <c r="Y13" s="360"/>
      <c r="Z13" s="360"/>
      <c r="AA13" s="360"/>
      <c r="AB13" s="360"/>
      <c r="AC13" s="360"/>
      <c r="AD13" s="360"/>
      <c r="AE13" s="360"/>
      <c r="AF13" s="66"/>
      <c r="AG13" s="66"/>
      <c r="AH13" s="66"/>
      <c r="AI13" s="66"/>
      <c r="AJ13" s="66"/>
      <c r="AK13" s="66"/>
      <c r="AL13" s="68"/>
      <c r="AM13" s="68"/>
    </row>
    <row r="14" spans="2:40" ht="15" customHeight="1">
      <c r="B14" s="66"/>
      <c r="C14" s="361"/>
      <c r="D14" s="361"/>
      <c r="E14" s="361"/>
      <c r="F14" s="361"/>
      <c r="G14" s="361"/>
      <c r="H14" s="66"/>
      <c r="J14" s="360"/>
      <c r="K14" s="360"/>
      <c r="L14" s="360"/>
      <c r="M14" s="360"/>
      <c r="N14" s="360"/>
      <c r="O14" s="360"/>
      <c r="P14" s="360"/>
      <c r="Q14" s="360"/>
      <c r="R14" s="360"/>
      <c r="S14" s="360"/>
      <c r="T14" s="360"/>
      <c r="U14" s="360"/>
      <c r="V14" s="360"/>
      <c r="W14" s="360"/>
      <c r="X14" s="360"/>
      <c r="Y14" s="360"/>
      <c r="Z14" s="360"/>
      <c r="AA14" s="360"/>
      <c r="AB14" s="360"/>
      <c r="AC14" s="360"/>
      <c r="AD14" s="360"/>
      <c r="AE14" s="360"/>
      <c r="AF14" s="73"/>
      <c r="AG14" s="66"/>
      <c r="AH14" s="361"/>
      <c r="AI14" s="361"/>
      <c r="AJ14" s="361"/>
      <c r="AK14" s="361"/>
      <c r="AL14" s="361"/>
      <c r="AM14" s="66"/>
      <c r="AN14" s="74"/>
    </row>
    <row r="15" spans="2:40" ht="5.0999999999999996" customHeight="1">
      <c r="B15" s="66"/>
      <c r="C15" s="66"/>
      <c r="D15" s="66"/>
      <c r="E15" s="66"/>
      <c r="F15" s="66"/>
      <c r="G15" s="66"/>
      <c r="H15" s="66"/>
      <c r="AF15" s="73"/>
      <c r="AG15" s="66"/>
      <c r="AH15" s="66"/>
      <c r="AI15" s="66"/>
      <c r="AJ15" s="66"/>
      <c r="AK15" s="66"/>
      <c r="AL15" s="66"/>
      <c r="AM15" s="66"/>
    </row>
    <row r="16" spans="2:40" ht="15" customHeight="1">
      <c r="B16" s="66"/>
      <c r="C16" s="361"/>
      <c r="D16" s="361"/>
      <c r="E16" s="361"/>
      <c r="F16" s="361"/>
      <c r="G16" s="361"/>
      <c r="H16" s="66"/>
      <c r="AF16" s="75"/>
      <c r="AG16" s="66"/>
      <c r="AH16" s="361"/>
      <c r="AI16" s="361"/>
      <c r="AJ16" s="361"/>
      <c r="AK16" s="361"/>
      <c r="AL16" s="361"/>
      <c r="AM16" s="66"/>
    </row>
    <row r="17" spans="1:39" ht="5.0999999999999996" customHeight="1">
      <c r="B17" s="66"/>
      <c r="C17" s="66"/>
      <c r="D17" s="66"/>
      <c r="E17" s="66"/>
      <c r="F17" s="66"/>
      <c r="G17" s="66"/>
      <c r="H17" s="66"/>
      <c r="AG17" s="66"/>
      <c r="AH17" s="66"/>
      <c r="AI17" s="66"/>
      <c r="AJ17" s="66"/>
      <c r="AK17" s="66"/>
      <c r="AL17" s="66"/>
      <c r="AM17" s="66"/>
    </row>
    <row r="18" spans="1:39" ht="2.1"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row>
    <row r="19" spans="1:39" ht="15" customHeight="1"/>
    <row r="20" spans="1:39">
      <c r="B20" t="s">
        <v>2</v>
      </c>
    </row>
    <row r="22" spans="1:39">
      <c r="B22" s="76" t="s">
        <v>3</v>
      </c>
    </row>
    <row r="23" spans="1:39">
      <c r="B23" s="359" t="s">
        <v>4</v>
      </c>
      <c r="C23" s="359"/>
      <c r="D23" s="359"/>
      <c r="E23" s="359"/>
      <c r="F23" s="359"/>
      <c r="G23" s="359"/>
      <c r="H23" s="359"/>
      <c r="I23" s="359"/>
    </row>
    <row r="24" spans="1:39">
      <c r="B24" s="358" t="s">
        <v>5</v>
      </c>
      <c r="C24" s="358"/>
      <c r="D24" s="358"/>
      <c r="E24" s="358"/>
      <c r="F24" s="358"/>
      <c r="G24" s="358"/>
      <c r="H24" s="358"/>
      <c r="I24" s="358"/>
      <c r="J24" s="358"/>
    </row>
    <row r="25" spans="1:39" ht="15" customHeight="1">
      <c r="B25" s="358" t="s">
        <v>6</v>
      </c>
      <c r="C25" s="358"/>
      <c r="D25" s="358"/>
      <c r="E25" s="358"/>
      <c r="F25" s="358"/>
      <c r="G25" s="358"/>
      <c r="H25" s="358"/>
      <c r="I25" s="358"/>
      <c r="P25" s="74"/>
      <c r="Q25" s="74"/>
      <c r="R25" s="74"/>
      <c r="S25" s="74"/>
      <c r="T25" s="74"/>
      <c r="U25" s="74"/>
      <c r="V25" s="74"/>
      <c r="W25" s="74"/>
      <c r="X25" s="74"/>
      <c r="Y25" s="74"/>
      <c r="Z25" s="74"/>
      <c r="AA25" s="74"/>
      <c r="AB25" s="74"/>
      <c r="AC25" s="74"/>
      <c r="AD25" s="74"/>
      <c r="AE25" s="74"/>
      <c r="AF25" s="74"/>
      <c r="AG25" s="74"/>
      <c r="AH25" s="74"/>
      <c r="AI25" s="74"/>
      <c r="AJ25" s="74"/>
      <c r="AK25" s="74"/>
    </row>
    <row r="26" spans="1:39" ht="15" customHeight="1">
      <c r="B26" s="358" t="s">
        <v>7</v>
      </c>
      <c r="C26" s="358"/>
      <c r="D26" s="358"/>
      <c r="E26" s="358"/>
      <c r="F26" s="358"/>
      <c r="G26" s="358"/>
      <c r="H26" s="358"/>
      <c r="I26" s="358"/>
      <c r="P26" s="74"/>
      <c r="Q26" s="74"/>
      <c r="R26" s="74"/>
      <c r="S26" s="74"/>
      <c r="T26" s="74"/>
      <c r="U26" s="74"/>
      <c r="V26" s="74"/>
      <c r="W26" s="74"/>
      <c r="X26" s="74"/>
      <c r="Y26" s="74"/>
      <c r="Z26" s="74"/>
      <c r="AA26" s="74"/>
      <c r="AB26" s="74"/>
      <c r="AC26" s="74"/>
      <c r="AD26" s="74"/>
      <c r="AE26" s="74"/>
      <c r="AF26" s="74"/>
      <c r="AG26" s="74"/>
      <c r="AH26" s="74"/>
      <c r="AI26" s="74"/>
      <c r="AJ26" s="74"/>
      <c r="AK26" s="74"/>
    </row>
    <row r="27" spans="1:39">
      <c r="B27" s="358" t="s">
        <v>8</v>
      </c>
      <c r="C27" s="358"/>
      <c r="D27" s="358"/>
      <c r="E27" s="358"/>
      <c r="F27" s="358"/>
      <c r="G27" s="358"/>
      <c r="H27" s="358"/>
      <c r="I27" s="358"/>
      <c r="J27" s="358"/>
    </row>
    <row r="28" spans="1:39">
      <c r="A28" s="354"/>
    </row>
    <row r="29" spans="1:39" ht="15.75" thickBot="1">
      <c r="A29" s="354"/>
      <c r="B29" s="152" t="s">
        <v>9</v>
      </c>
      <c r="C29" s="152" t="s">
        <v>9</v>
      </c>
      <c r="D29" s="152" t="s">
        <v>9</v>
      </c>
      <c r="E29" s="152" t="s">
        <v>9</v>
      </c>
      <c r="F29" s="152" t="s">
        <v>9</v>
      </c>
      <c r="G29" s="152" t="s">
        <v>9</v>
      </c>
      <c r="H29" s="152" t="s">
        <v>9</v>
      </c>
      <c r="I29" s="152" t="s">
        <v>9</v>
      </c>
      <c r="J29" s="152" t="s">
        <v>9</v>
      </c>
      <c r="K29" s="152" t="s">
        <v>9</v>
      </c>
      <c r="L29" s="152" t="s">
        <v>9</v>
      </c>
      <c r="M29" s="152" t="s">
        <v>9</v>
      </c>
      <c r="N29" s="152" t="s">
        <v>9</v>
      </c>
      <c r="O29" s="152" t="s">
        <v>9</v>
      </c>
      <c r="P29" s="152" t="s">
        <v>9</v>
      </c>
      <c r="Q29" s="152" t="s">
        <v>9</v>
      </c>
      <c r="R29" s="152" t="s">
        <v>9</v>
      </c>
      <c r="S29" s="152" t="s">
        <v>9</v>
      </c>
      <c r="T29" s="152" t="s">
        <v>9</v>
      </c>
      <c r="U29" s="152" t="s">
        <v>9</v>
      </c>
      <c r="V29" s="152" t="s">
        <v>9</v>
      </c>
      <c r="W29" s="152" t="s">
        <v>9</v>
      </c>
      <c r="X29" s="152" t="s">
        <v>9</v>
      </c>
      <c r="Y29" s="152" t="s">
        <v>9</v>
      </c>
      <c r="Z29" s="152" t="s">
        <v>9</v>
      </c>
      <c r="AA29" s="152" t="s">
        <v>9</v>
      </c>
      <c r="AB29" s="152" t="s">
        <v>9</v>
      </c>
      <c r="AC29" s="152" t="s">
        <v>9</v>
      </c>
      <c r="AD29" s="152" t="s">
        <v>9</v>
      </c>
      <c r="AE29" s="152" t="s">
        <v>9</v>
      </c>
      <c r="AF29" s="152" t="s">
        <v>9</v>
      </c>
      <c r="AG29" s="152" t="s">
        <v>9</v>
      </c>
      <c r="AH29" s="152" t="s">
        <v>9</v>
      </c>
      <c r="AI29" s="152" t="s">
        <v>9</v>
      </c>
      <c r="AJ29" s="152" t="s">
        <v>9</v>
      </c>
      <c r="AK29" s="152" t="s">
        <v>9</v>
      </c>
      <c r="AL29" s="152" t="s">
        <v>9</v>
      </c>
      <c r="AM29" s="152" t="s">
        <v>9</v>
      </c>
    </row>
    <row r="30" spans="1:39" ht="5.0999999999999996" customHeight="1" thickTop="1">
      <c r="A30" s="354"/>
      <c r="B30" s="153"/>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5"/>
    </row>
    <row r="31" spans="1:39" ht="30.95" customHeight="1">
      <c r="A31" s="354"/>
      <c r="B31" s="156"/>
      <c r="C31" s="356" t="s">
        <v>446</v>
      </c>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143"/>
    </row>
    <row r="32" spans="1:39" ht="15.75">
      <c r="A32" s="354"/>
      <c r="B32" s="156"/>
      <c r="C32" s="147" t="s">
        <v>376</v>
      </c>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3"/>
    </row>
    <row r="33" spans="1:39" ht="15.75">
      <c r="A33" s="354"/>
      <c r="B33" s="156"/>
      <c r="C33" s="149"/>
      <c r="D33" s="148"/>
      <c r="E33" s="148" t="s">
        <v>10</v>
      </c>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3"/>
    </row>
    <row r="34" spans="1:39" ht="15.75">
      <c r="A34" s="354"/>
      <c r="B34" s="156"/>
      <c r="C34" s="149"/>
      <c r="D34" s="148"/>
      <c r="E34" s="148" t="s">
        <v>11</v>
      </c>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3"/>
    </row>
    <row r="35" spans="1:39" ht="15.75">
      <c r="A35" s="354"/>
      <c r="B35" s="156"/>
      <c r="C35" s="147" t="s">
        <v>12</v>
      </c>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3"/>
    </row>
    <row r="36" spans="1:39" ht="15.75">
      <c r="A36" s="354"/>
      <c r="B36" s="156"/>
      <c r="C36" s="150" t="s">
        <v>13</v>
      </c>
      <c r="D36" s="148"/>
      <c r="E36" s="148"/>
      <c r="F36" s="151"/>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3"/>
    </row>
    <row r="37" spans="1:39" s="86" customFormat="1" ht="21.75" customHeight="1" thickBot="1">
      <c r="A37" s="354"/>
      <c r="B37" s="157"/>
      <c r="C37" s="144" t="s">
        <v>14</v>
      </c>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6"/>
    </row>
    <row r="38" spans="1:39" s="78" customFormat="1" ht="27" customHeight="1" thickTop="1"/>
    <row r="39" spans="1:39" ht="15.75">
      <c r="A39" s="354"/>
      <c r="B39" s="77" t="s">
        <v>15</v>
      </c>
      <c r="C39" s="78"/>
    </row>
    <row r="40" spans="1:39">
      <c r="A40" s="354"/>
      <c r="B40" s="79" t="s">
        <v>16</v>
      </c>
    </row>
    <row r="41" spans="1:39">
      <c r="A41" s="354"/>
      <c r="B41" s="79" t="s">
        <v>17</v>
      </c>
    </row>
    <row r="42" spans="1:39">
      <c r="A42" s="354"/>
      <c r="B42" s="80" t="s">
        <v>18</v>
      </c>
    </row>
    <row r="43" spans="1:39">
      <c r="A43" s="354"/>
      <c r="B43" s="81" t="s">
        <v>19</v>
      </c>
    </row>
    <row r="44" spans="1:39">
      <c r="A44" s="354"/>
    </row>
    <row r="45" spans="1:39" ht="15.75">
      <c r="A45" s="354"/>
      <c r="B45" s="82" t="s">
        <v>20</v>
      </c>
      <c r="C45" s="83"/>
    </row>
    <row r="46" spans="1:39" ht="15" customHeight="1">
      <c r="A46" s="354"/>
      <c r="B46" s="355" t="s">
        <v>21</v>
      </c>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355"/>
      <c r="AC46" s="355"/>
      <c r="AD46" s="355"/>
      <c r="AE46" s="355"/>
      <c r="AF46" s="355"/>
      <c r="AG46" s="355"/>
      <c r="AH46" s="355"/>
      <c r="AI46" s="355"/>
      <c r="AJ46" s="355"/>
      <c r="AK46" s="355"/>
      <c r="AL46" s="355"/>
      <c r="AM46" s="355"/>
    </row>
    <row r="47" spans="1:39" ht="15" customHeight="1">
      <c r="A47" s="354"/>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row>
    <row r="48" spans="1:39" ht="15" customHeight="1">
      <c r="A48" s="354"/>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c r="AJ48" s="355"/>
      <c r="AK48" s="355"/>
      <c r="AL48" s="355"/>
      <c r="AM48" s="355"/>
    </row>
    <row r="49" spans="1:44">
      <c r="A49" s="354"/>
      <c r="B49" s="355"/>
      <c r="C49" s="355"/>
      <c r="D49" s="355"/>
      <c r="E49" s="355"/>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55"/>
      <c r="AE49" s="355"/>
      <c r="AF49" s="355"/>
      <c r="AG49" s="355"/>
      <c r="AH49" s="355"/>
      <c r="AI49" s="355"/>
      <c r="AJ49" s="355"/>
      <c r="AK49" s="355"/>
      <c r="AL49" s="355"/>
      <c r="AM49" s="355"/>
    </row>
    <row r="50" spans="1:44" ht="15" customHeight="1">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355"/>
      <c r="AM50" s="355"/>
    </row>
    <row r="51" spans="1:44" ht="15.75">
      <c r="A51" s="354"/>
      <c r="B51" s="82" t="s">
        <v>22</v>
      </c>
      <c r="C51" s="83"/>
    </row>
    <row r="52" spans="1:44">
      <c r="A52" s="354"/>
      <c r="B52" s="86" t="s">
        <v>23</v>
      </c>
    </row>
    <row r="53" spans="1:44">
      <c r="A53" s="354"/>
      <c r="B53" s="86" t="s">
        <v>24</v>
      </c>
    </row>
    <row r="54" spans="1:44">
      <c r="A54" s="354"/>
      <c r="B54" s="114"/>
    </row>
    <row r="55" spans="1:44">
      <c r="A55" s="354"/>
      <c r="B55" s="107" t="s">
        <v>25</v>
      </c>
      <c r="C55" s="84"/>
      <c r="D55" s="84"/>
      <c r="E55" s="84"/>
      <c r="F55" s="84"/>
      <c r="G55" s="84"/>
      <c r="H55" s="84"/>
      <c r="I55" s="84"/>
      <c r="J55" s="84"/>
      <c r="K55" s="84"/>
      <c r="L55" s="84"/>
      <c r="M55" s="84"/>
      <c r="N55" s="84"/>
      <c r="O55" s="84"/>
      <c r="P55" s="84"/>
      <c r="Q55" s="84"/>
      <c r="R55" s="84"/>
      <c r="S55" s="84"/>
      <c r="T55" s="84"/>
      <c r="U55" s="84"/>
    </row>
    <row r="56" spans="1:44">
      <c r="A56" s="354"/>
    </row>
    <row r="57" spans="1:44">
      <c r="A57" s="354"/>
      <c r="C57" s="89" t="s">
        <v>26</v>
      </c>
    </row>
    <row r="58" spans="1:44" ht="24.95" customHeight="1">
      <c r="A58" s="354"/>
      <c r="C58" s="136" t="str">
        <f>'2026 Lookup'!B2</f>
        <v>Downlight - LED - all wattages</v>
      </c>
      <c r="D58" s="136"/>
      <c r="E58" s="136"/>
      <c r="F58" s="136"/>
      <c r="G58" s="136"/>
      <c r="H58" s="136"/>
      <c r="I58" s="136"/>
      <c r="J58" s="136"/>
      <c r="K58" s="137"/>
      <c r="L58" s="137"/>
      <c r="M58" s="137"/>
      <c r="N58" s="137"/>
      <c r="O58" s="137"/>
      <c r="P58" s="137"/>
      <c r="Q58" s="351">
        <f>'2026 Lookup'!D2</f>
        <v>47</v>
      </c>
      <c r="R58" s="351"/>
      <c r="S58" s="115"/>
    </row>
    <row r="59" spans="1:44" ht="24.95" customHeight="1">
      <c r="A59" s="354"/>
      <c r="C59" s="136" t="str">
        <f>'2026 Lookup'!B3</f>
        <v>Troffer - LED - all wattages</v>
      </c>
      <c r="D59" s="138"/>
      <c r="E59" s="138"/>
      <c r="F59" s="138"/>
      <c r="G59" s="138"/>
      <c r="H59" s="138"/>
      <c r="I59" s="138"/>
      <c r="J59" s="138"/>
      <c r="K59" s="137"/>
      <c r="L59" s="137"/>
      <c r="M59" s="137"/>
      <c r="N59" s="139"/>
      <c r="O59" s="137"/>
      <c r="P59" s="137"/>
      <c r="Q59" s="351">
        <f>'2026 Lookup'!D3</f>
        <v>72</v>
      </c>
      <c r="R59" s="351"/>
      <c r="S59" s="115"/>
    </row>
    <row r="60" spans="1:44" ht="24.95" customHeight="1">
      <c r="A60" s="354"/>
      <c r="C60" s="136" t="str">
        <f>'2026 Lookup'!B4</f>
        <v>Strips and Wraps  - 49 watts and less</v>
      </c>
      <c r="D60" s="138"/>
      <c r="E60" s="138"/>
      <c r="F60" s="138"/>
      <c r="G60" s="138"/>
      <c r="H60" s="138"/>
      <c r="I60" s="138"/>
      <c r="J60" s="138"/>
      <c r="K60" s="137"/>
      <c r="L60" s="137"/>
      <c r="M60" s="137"/>
      <c r="N60" s="139"/>
      <c r="O60" s="137"/>
      <c r="P60" s="137"/>
      <c r="Q60" s="351">
        <f>'2026 Lookup'!D4</f>
        <v>67</v>
      </c>
      <c r="R60" s="351"/>
      <c r="S60" s="115"/>
      <c r="Y60" s="40"/>
      <c r="Z60" s="40"/>
      <c r="AA60" s="40"/>
      <c r="AB60" s="40"/>
      <c r="AC60" s="40"/>
      <c r="AD60" s="40"/>
      <c r="AE60" s="40"/>
      <c r="AF60" s="40"/>
      <c r="AG60" s="40"/>
      <c r="AH60" s="40"/>
      <c r="AI60" s="40"/>
      <c r="AJ60" s="40"/>
      <c r="AK60" s="40"/>
      <c r="AL60" s="40"/>
      <c r="AM60" s="40"/>
      <c r="AN60" s="40"/>
      <c r="AO60" s="40"/>
      <c r="AP60" s="40"/>
      <c r="AQ60" s="40"/>
      <c r="AR60" s="40"/>
    </row>
    <row r="61" spans="1:44" ht="24.95" customHeight="1">
      <c r="A61" s="354"/>
      <c r="C61" s="136" t="str">
        <f>'2026 Lookup'!B5</f>
        <v>Strips and Wraps  - 50 watts and higher</v>
      </c>
      <c r="D61" s="138"/>
      <c r="E61" s="138"/>
      <c r="F61" s="138"/>
      <c r="G61" s="138"/>
      <c r="H61" s="138"/>
      <c r="I61" s="138"/>
      <c r="J61" s="138"/>
      <c r="K61" s="137"/>
      <c r="L61" s="137"/>
      <c r="M61" s="137"/>
      <c r="N61" s="139"/>
      <c r="O61" s="137"/>
      <c r="P61" s="137"/>
      <c r="Q61" s="351">
        <f>'2026 Lookup'!D5</f>
        <v>149</v>
      </c>
      <c r="R61" s="351"/>
      <c r="S61" s="115"/>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row>
    <row r="62" spans="1:44" ht="24.95" customHeight="1">
      <c r="A62" s="354"/>
      <c r="C62" s="136" t="str">
        <f>'2026 Lookup'!B6</f>
        <v>High/Low Bay - LED - 50 watts to 149 watts</v>
      </c>
      <c r="D62" s="138"/>
      <c r="E62" s="138"/>
      <c r="F62" s="138"/>
      <c r="G62" s="138"/>
      <c r="H62" s="138"/>
      <c r="I62" s="138"/>
      <c r="J62" s="138"/>
      <c r="K62" s="137"/>
      <c r="L62" s="137"/>
      <c r="M62" s="137"/>
      <c r="N62" s="139"/>
      <c r="O62" s="137"/>
      <c r="P62" s="137"/>
      <c r="Q62" s="351">
        <f>'2026 Lookup'!D6</f>
        <v>263</v>
      </c>
      <c r="R62" s="351"/>
      <c r="S62" s="115"/>
    </row>
    <row r="63" spans="1:44" ht="24.95" customHeight="1">
      <c r="A63" s="354"/>
      <c r="C63" s="136" t="str">
        <f>'2026 Lookup'!B7</f>
        <v>High/Low Bay - LED - 150 watts and higher</v>
      </c>
      <c r="D63" s="138"/>
      <c r="E63" s="138"/>
      <c r="F63" s="138"/>
      <c r="G63" s="138"/>
      <c r="H63" s="138"/>
      <c r="I63" s="138"/>
      <c r="J63" s="138"/>
      <c r="K63" s="137"/>
      <c r="L63" s="137"/>
      <c r="M63" s="137"/>
      <c r="N63" s="139"/>
      <c r="O63" s="137"/>
      <c r="P63" s="137"/>
      <c r="Q63" s="351">
        <f>'2026 Lookup'!D7</f>
        <v>370</v>
      </c>
      <c r="R63" s="351"/>
      <c r="S63" s="115"/>
    </row>
    <row r="64" spans="1:44" ht="24.95" customHeight="1">
      <c r="A64" s="354"/>
      <c r="C64" s="136" t="str">
        <f>'2026 Lookup'!B8</f>
        <v>Parking Garage/Canopy Fixtures - all wattages</v>
      </c>
      <c r="D64" s="136"/>
      <c r="E64" s="136"/>
      <c r="F64" s="136"/>
      <c r="G64" s="136"/>
      <c r="H64" s="136"/>
      <c r="I64" s="136"/>
      <c r="J64" s="136"/>
      <c r="K64" s="137"/>
      <c r="L64" s="137"/>
      <c r="M64" s="137"/>
      <c r="N64" s="137"/>
      <c r="O64" s="137"/>
      <c r="P64" s="137"/>
      <c r="Q64" s="351">
        <f>'2026 Lookup'!D8</f>
        <v>58.5</v>
      </c>
      <c r="R64" s="351"/>
      <c r="S64" s="115"/>
    </row>
    <row r="65" spans="1:40" ht="24.95" customHeight="1">
      <c r="A65" s="354"/>
      <c r="C65" s="136" t="str">
        <f>'2026 Lookup'!B9</f>
        <v>Exterior HID to LED - 24 watts and less</v>
      </c>
      <c r="D65" s="136"/>
      <c r="E65" s="136"/>
      <c r="F65" s="136"/>
      <c r="G65" s="136"/>
      <c r="H65" s="136"/>
      <c r="I65" s="136"/>
      <c r="J65" s="136"/>
      <c r="K65" s="137"/>
      <c r="L65" s="137"/>
      <c r="M65" s="137"/>
      <c r="N65" s="137"/>
      <c r="O65" s="137"/>
      <c r="P65" s="137"/>
      <c r="Q65" s="351">
        <f>'2026 Lookup'!D9</f>
        <v>183.75</v>
      </c>
      <c r="R65" s="351"/>
      <c r="S65" s="115"/>
    </row>
    <row r="66" spans="1:40" ht="24.95" customHeight="1">
      <c r="A66" s="354"/>
      <c r="C66" s="136" t="str">
        <f>'2026 Lookup'!B10</f>
        <v>Exterior HID to LED - 25 watts to 49 watts</v>
      </c>
      <c r="D66" s="136"/>
      <c r="E66" s="136"/>
      <c r="F66" s="136"/>
      <c r="G66" s="136"/>
      <c r="H66" s="136"/>
      <c r="I66" s="136"/>
      <c r="J66" s="136"/>
      <c r="K66" s="137"/>
      <c r="L66" s="137"/>
      <c r="M66" s="137"/>
      <c r="N66" s="137"/>
      <c r="O66" s="137"/>
      <c r="P66" s="137"/>
      <c r="Q66" s="351">
        <f>'2026 Lookup'!D10</f>
        <v>191.79999999999998</v>
      </c>
      <c r="R66" s="351"/>
      <c r="S66" s="115"/>
    </row>
    <row r="67" spans="1:40" ht="24.95" customHeight="1">
      <c r="A67" s="354"/>
      <c r="C67" s="136" t="str">
        <f>'2026 Lookup'!B11</f>
        <v>Exterior HID to LED - 50 watts to 99 watts</v>
      </c>
      <c r="D67" s="136"/>
      <c r="E67" s="136"/>
      <c r="F67" s="136"/>
      <c r="G67" s="136"/>
      <c r="H67" s="136"/>
      <c r="I67" s="136"/>
      <c r="J67" s="136"/>
      <c r="K67" s="137"/>
      <c r="L67" s="137"/>
      <c r="M67" s="137"/>
      <c r="N67" s="137"/>
      <c r="O67" s="140"/>
      <c r="P67" s="140"/>
      <c r="Q67" s="351">
        <f>'2026 Lookup'!D11</f>
        <v>313.59999999999997</v>
      </c>
      <c r="R67" s="351"/>
      <c r="S67" s="115"/>
      <c r="U67" s="40"/>
      <c r="V67" s="40"/>
      <c r="W67" s="40"/>
      <c r="X67" s="40"/>
      <c r="Y67" s="40"/>
      <c r="Z67" s="40"/>
      <c r="AA67" s="40"/>
      <c r="AB67" s="40"/>
      <c r="AC67" s="40"/>
      <c r="AD67" s="40"/>
      <c r="AE67" s="40"/>
      <c r="AF67" s="40"/>
      <c r="AG67" s="40"/>
      <c r="AH67" s="40"/>
      <c r="AI67" s="40"/>
      <c r="AJ67" s="40"/>
      <c r="AK67" s="40"/>
      <c r="AL67" s="40"/>
      <c r="AM67" s="40"/>
      <c r="AN67" s="40"/>
    </row>
    <row r="68" spans="1:40" ht="24.95" customHeight="1">
      <c r="A68" s="354"/>
      <c r="C68" s="136" t="str">
        <f>'2026 Lookup'!B12</f>
        <v>Exterior HID to LED - 100 watts to 149 watts</v>
      </c>
      <c r="D68" s="141"/>
      <c r="E68" s="141"/>
      <c r="F68" s="141"/>
      <c r="G68" s="141"/>
      <c r="H68" s="141"/>
      <c r="I68" s="141"/>
      <c r="J68" s="141"/>
      <c r="K68" s="137"/>
      <c r="L68" s="137"/>
      <c r="M68" s="137"/>
      <c r="N68" s="140"/>
      <c r="O68" s="140"/>
      <c r="P68" s="140"/>
      <c r="Q68" s="351">
        <f>'2026 Lookup'!D12</f>
        <v>420.7</v>
      </c>
      <c r="R68" s="351"/>
      <c r="S68" s="115"/>
      <c r="U68" s="40"/>
      <c r="V68" s="40"/>
      <c r="W68" s="40"/>
      <c r="X68" s="40"/>
      <c r="Y68" s="40"/>
      <c r="Z68" s="40"/>
      <c r="AA68" s="40"/>
      <c r="AB68" s="40"/>
      <c r="AC68" s="40"/>
      <c r="AD68" s="40"/>
      <c r="AE68" s="40"/>
      <c r="AF68" s="40"/>
      <c r="AG68" s="40"/>
      <c r="AH68" s="40"/>
      <c r="AI68" s="40"/>
      <c r="AJ68" s="40"/>
      <c r="AK68" s="40"/>
      <c r="AL68" s="40"/>
      <c r="AM68" s="40"/>
      <c r="AN68" s="40"/>
    </row>
    <row r="69" spans="1:40" ht="24.95" customHeight="1">
      <c r="A69" s="354"/>
      <c r="C69" s="136" t="str">
        <f>'2026 Lookup'!B13</f>
        <v>Exterior HID to LED - 150 watts to 399 watts</v>
      </c>
      <c r="D69" s="141"/>
      <c r="E69" s="141"/>
      <c r="F69" s="141"/>
      <c r="G69" s="141"/>
      <c r="H69" s="141"/>
      <c r="I69" s="141"/>
      <c r="J69" s="141"/>
      <c r="K69" s="137"/>
      <c r="L69" s="137"/>
      <c r="M69" s="137"/>
      <c r="N69" s="140"/>
      <c r="O69" s="140"/>
      <c r="P69" s="140"/>
      <c r="Q69" s="351">
        <f>'2026 Lookup'!D13</f>
        <v>569.44999999999993</v>
      </c>
      <c r="R69" s="351"/>
      <c r="S69" s="115"/>
      <c r="U69" s="40"/>
      <c r="V69" s="40"/>
      <c r="W69" s="40"/>
      <c r="X69" s="40"/>
      <c r="Y69" s="40"/>
      <c r="Z69" s="40"/>
      <c r="AA69" s="40"/>
      <c r="AB69" s="40"/>
      <c r="AC69" s="40"/>
      <c r="AD69" s="40"/>
      <c r="AE69" s="40"/>
      <c r="AF69" s="40"/>
      <c r="AG69" s="40"/>
      <c r="AH69" s="40"/>
      <c r="AI69" s="40"/>
      <c r="AJ69" s="40"/>
      <c r="AK69" s="40"/>
      <c r="AL69" s="40"/>
      <c r="AM69" s="40"/>
      <c r="AN69" s="40"/>
    </row>
    <row r="70" spans="1:40" ht="24.95" customHeight="1">
      <c r="A70" s="354"/>
      <c r="C70" s="136" t="str">
        <f>'2026 Lookup'!B14</f>
        <v>Exterior HID to LED - 400 watts and higher</v>
      </c>
      <c r="D70" s="141"/>
      <c r="E70" s="141"/>
      <c r="F70" s="141"/>
      <c r="G70" s="141"/>
      <c r="H70" s="141"/>
      <c r="I70" s="141"/>
      <c r="J70" s="141"/>
      <c r="K70" s="137"/>
      <c r="L70" s="137"/>
      <c r="M70" s="137"/>
      <c r="N70" s="140"/>
      <c r="O70" s="140"/>
      <c r="P70" s="140"/>
      <c r="Q70" s="351">
        <f>'2026 Lookup'!D14</f>
        <v>775.94999999999993</v>
      </c>
      <c r="R70" s="351"/>
      <c r="S70" s="115"/>
      <c r="U70" s="40"/>
      <c r="V70" s="40"/>
      <c r="W70" s="40"/>
      <c r="X70" s="40"/>
      <c r="Y70" s="40"/>
      <c r="Z70" s="40"/>
      <c r="AA70" s="40"/>
      <c r="AB70" s="40"/>
      <c r="AC70" s="40"/>
      <c r="AD70" s="40"/>
      <c r="AE70" s="40"/>
      <c r="AF70" s="40"/>
      <c r="AG70" s="40"/>
      <c r="AH70" s="40"/>
      <c r="AI70" s="40"/>
      <c r="AJ70" s="40"/>
      <c r="AK70" s="40"/>
      <c r="AL70" s="40"/>
      <c r="AM70" s="40"/>
      <c r="AN70" s="40"/>
    </row>
    <row r="71" spans="1:40" ht="24.95" customHeight="1">
      <c r="A71" s="354"/>
      <c r="C71" s="136" t="str">
        <f>'2026 Lookup'!B15</f>
        <v>Troffer with Integrated Controls - all wattages</v>
      </c>
      <c r="D71" s="141"/>
      <c r="E71" s="141"/>
      <c r="F71" s="141"/>
      <c r="G71" s="141"/>
      <c r="H71" s="141"/>
      <c r="I71" s="141"/>
      <c r="J71" s="141"/>
      <c r="K71" s="137"/>
      <c r="L71" s="137"/>
      <c r="M71" s="137"/>
      <c r="N71" s="140"/>
      <c r="O71" s="140"/>
      <c r="P71" s="140"/>
      <c r="Q71" s="351">
        <f>'2026 Lookup'!D15</f>
        <v>114</v>
      </c>
      <c r="R71" s="351"/>
      <c r="S71" s="115"/>
      <c r="U71" s="40"/>
      <c r="V71" s="40"/>
      <c r="W71" s="40"/>
      <c r="X71" s="40"/>
      <c r="Y71" s="40"/>
      <c r="Z71" s="40"/>
      <c r="AA71" s="40"/>
      <c r="AB71" s="40"/>
      <c r="AC71" s="40"/>
      <c r="AD71" s="40"/>
      <c r="AE71" s="40"/>
      <c r="AF71" s="40"/>
      <c r="AG71" s="40"/>
      <c r="AH71" s="40"/>
      <c r="AI71" s="40"/>
      <c r="AJ71" s="40"/>
      <c r="AK71" s="40"/>
      <c r="AL71" s="40"/>
      <c r="AM71" s="40"/>
      <c r="AN71" s="40"/>
    </row>
    <row r="72" spans="1:40" ht="24.95" customHeight="1">
      <c r="A72" s="354"/>
      <c r="C72" s="136" t="str">
        <f>'2026 Lookup'!B16</f>
        <v>Strips and Wraps with Integrated Controls - 49 watts and less</v>
      </c>
      <c r="D72" s="141"/>
      <c r="E72" s="141"/>
      <c r="F72" s="141"/>
      <c r="G72" s="141"/>
      <c r="H72" s="141"/>
      <c r="I72" s="141"/>
      <c r="J72" s="141"/>
      <c r="K72" s="137"/>
      <c r="L72" s="137"/>
      <c r="M72" s="137"/>
      <c r="N72" s="140"/>
      <c r="O72" s="140"/>
      <c r="P72" s="140"/>
      <c r="Q72" s="351">
        <f>'2026 Lookup'!D16</f>
        <v>112</v>
      </c>
      <c r="R72" s="351"/>
      <c r="S72" s="115"/>
      <c r="U72" s="40"/>
      <c r="V72" s="40"/>
      <c r="W72" s="40"/>
      <c r="X72" s="40"/>
      <c r="Y72" s="40"/>
      <c r="Z72" s="40"/>
      <c r="AA72" s="40"/>
      <c r="AB72" s="40"/>
      <c r="AC72" s="40"/>
      <c r="AD72" s="40"/>
      <c r="AE72" s="40"/>
      <c r="AF72" s="40"/>
      <c r="AG72" s="40"/>
      <c r="AH72" s="40"/>
      <c r="AI72" s="40"/>
      <c r="AJ72" s="40"/>
      <c r="AK72" s="40"/>
      <c r="AL72" s="40"/>
      <c r="AM72" s="40"/>
      <c r="AN72" s="40"/>
    </row>
    <row r="73" spans="1:40" ht="24.95" customHeight="1">
      <c r="A73" s="354"/>
      <c r="C73" s="136" t="str">
        <f>'2026 Lookup'!B17</f>
        <v>Strips and Wraps with Integrated Controls - 50 watts and higher</v>
      </c>
      <c r="D73" s="141"/>
      <c r="E73" s="141"/>
      <c r="F73" s="141"/>
      <c r="G73" s="141"/>
      <c r="H73" s="141"/>
      <c r="I73" s="141"/>
      <c r="J73" s="141"/>
      <c r="K73" s="137"/>
      <c r="L73" s="137"/>
      <c r="M73" s="137"/>
      <c r="N73" s="140"/>
      <c r="O73" s="140"/>
      <c r="P73" s="140"/>
      <c r="Q73" s="351">
        <f>'2026 Lookup'!D17</f>
        <v>293.25</v>
      </c>
      <c r="R73" s="351"/>
      <c r="S73" s="115"/>
      <c r="U73" s="40"/>
      <c r="V73" s="40"/>
      <c r="W73" s="40"/>
      <c r="X73" s="40"/>
      <c r="Y73" s="40"/>
      <c r="Z73" s="40"/>
      <c r="AA73" s="40"/>
      <c r="AB73" s="40"/>
      <c r="AC73" s="40"/>
      <c r="AD73" s="40"/>
      <c r="AE73" s="40"/>
      <c r="AF73" s="40"/>
      <c r="AG73" s="40"/>
      <c r="AH73" s="40"/>
      <c r="AI73" s="40"/>
      <c r="AJ73" s="40"/>
      <c r="AK73" s="40"/>
      <c r="AL73" s="40"/>
      <c r="AM73" s="40"/>
      <c r="AN73" s="40"/>
    </row>
    <row r="74" spans="1:40" ht="24.95" customHeight="1">
      <c r="A74" s="354"/>
      <c r="C74" s="136" t="str">
        <f>'2026 Lookup'!B18</f>
        <v>Parking Garage/Canopy Fixtures with Integrated Controls - all wattages</v>
      </c>
      <c r="D74" s="141"/>
      <c r="E74" s="141"/>
      <c r="F74" s="141"/>
      <c r="G74" s="141"/>
      <c r="H74" s="141"/>
      <c r="I74" s="141"/>
      <c r="J74" s="141"/>
      <c r="K74" s="137"/>
      <c r="L74" s="137"/>
      <c r="M74" s="137"/>
      <c r="N74" s="140"/>
      <c r="O74" s="140"/>
      <c r="P74" s="140"/>
      <c r="Q74" s="351">
        <f>'2026 Lookup'!D18</f>
        <v>289.26</v>
      </c>
      <c r="R74" s="351"/>
      <c r="S74" s="115"/>
      <c r="U74" s="40"/>
      <c r="V74" s="40"/>
      <c r="W74" s="40"/>
      <c r="X74" s="40"/>
      <c r="Y74" s="40"/>
      <c r="Z74" s="40"/>
      <c r="AA74" s="40"/>
      <c r="AB74" s="40"/>
      <c r="AC74" s="40"/>
      <c r="AD74" s="40"/>
      <c r="AE74" s="40"/>
      <c r="AF74" s="40"/>
      <c r="AG74" s="40"/>
      <c r="AH74" s="40"/>
      <c r="AI74" s="40"/>
      <c r="AJ74" s="40"/>
      <c r="AK74" s="40"/>
      <c r="AL74" s="40"/>
      <c r="AM74" s="40"/>
      <c r="AN74" s="40"/>
    </row>
    <row r="75" spans="1:40" ht="24.95" customHeight="1">
      <c r="A75" s="354"/>
      <c r="C75" s="136" t="str">
        <f>'2026 Lookup'!B19</f>
        <v>High/Low Bay with Integrated Controls - 50 watts to 149 watts</v>
      </c>
      <c r="D75" s="141"/>
      <c r="E75" s="141"/>
      <c r="F75" s="141"/>
      <c r="G75" s="141"/>
      <c r="H75" s="141"/>
      <c r="I75" s="141"/>
      <c r="J75" s="141"/>
      <c r="K75" s="137"/>
      <c r="L75" s="137"/>
      <c r="M75" s="137"/>
      <c r="N75" s="140"/>
      <c r="O75" s="140"/>
      <c r="P75" s="140"/>
      <c r="Q75" s="351">
        <f>'2026 Lookup'!D19</f>
        <v>422.41</v>
      </c>
      <c r="R75" s="351"/>
      <c r="S75" s="115"/>
      <c r="U75" s="40"/>
      <c r="V75" s="40"/>
      <c r="W75" s="40"/>
      <c r="X75" s="40"/>
      <c r="Y75" s="40"/>
      <c r="Z75" s="40"/>
      <c r="AA75" s="40"/>
      <c r="AB75" s="40"/>
      <c r="AC75" s="40"/>
      <c r="AD75" s="40"/>
      <c r="AE75" s="40"/>
      <c r="AF75" s="40"/>
      <c r="AG75" s="40"/>
      <c r="AH75" s="40"/>
      <c r="AI75" s="40"/>
      <c r="AJ75" s="40"/>
      <c r="AK75" s="40"/>
      <c r="AL75" s="40"/>
      <c r="AM75" s="40"/>
      <c r="AN75" s="40"/>
    </row>
    <row r="76" spans="1:40" ht="24.95" customHeight="1">
      <c r="A76" s="354"/>
      <c r="C76" s="136" t="str">
        <f>'2026 Lookup'!B20</f>
        <v>High/Low Bay with Integrated Controls - 150 watts and higher</v>
      </c>
      <c r="D76" s="141"/>
      <c r="E76" s="141"/>
      <c r="F76" s="141"/>
      <c r="G76" s="141"/>
      <c r="H76" s="141"/>
      <c r="I76" s="141"/>
      <c r="J76" s="141"/>
      <c r="K76" s="137"/>
      <c r="L76" s="137"/>
      <c r="M76" s="137"/>
      <c r="N76" s="140"/>
      <c r="O76" s="140"/>
      <c r="P76" s="140"/>
      <c r="Q76" s="351">
        <f>'2026 Lookup'!D20</f>
        <v>483.32</v>
      </c>
      <c r="R76" s="351"/>
      <c r="S76" s="115"/>
      <c r="U76" s="40"/>
      <c r="V76" s="40"/>
      <c r="W76" s="40"/>
      <c r="X76" s="40"/>
      <c r="Y76" s="40"/>
      <c r="Z76" s="40"/>
      <c r="AA76" s="40"/>
      <c r="AB76" s="40"/>
      <c r="AC76" s="40"/>
      <c r="AD76" s="40"/>
      <c r="AE76" s="40"/>
      <c r="AF76" s="40"/>
      <c r="AG76" s="40"/>
      <c r="AH76" s="40"/>
      <c r="AI76" s="40"/>
      <c r="AJ76" s="40"/>
      <c r="AK76" s="40"/>
      <c r="AL76" s="40"/>
      <c r="AM76" s="40"/>
      <c r="AN76" s="40"/>
    </row>
    <row r="77" spans="1:40" ht="24.95" customHeight="1">
      <c r="A77" s="354"/>
      <c r="C77" s="136" t="str">
        <f>'2026 Lookup'!B21</f>
        <v>Interior Controls - Occupancy Sensor (per space)</v>
      </c>
      <c r="D77" s="141"/>
      <c r="E77" s="141"/>
      <c r="F77" s="141"/>
      <c r="G77" s="141"/>
      <c r="H77" s="141"/>
      <c r="I77" s="141"/>
      <c r="J77" s="141"/>
      <c r="K77" s="137"/>
      <c r="L77" s="137"/>
      <c r="M77" s="137"/>
      <c r="N77" s="140"/>
      <c r="O77" s="140"/>
      <c r="P77" s="140"/>
      <c r="Q77" s="351">
        <f>'2026 Lookup'!D21</f>
        <v>50</v>
      </c>
      <c r="R77" s="351"/>
      <c r="S77" s="115"/>
      <c r="U77" s="40"/>
      <c r="V77" s="40"/>
      <c r="W77" s="40"/>
      <c r="X77" s="40"/>
      <c r="Y77" s="40"/>
      <c r="Z77" s="40"/>
      <c r="AA77" s="40"/>
      <c r="AB77" s="40"/>
      <c r="AC77" s="40"/>
      <c r="AD77" s="40"/>
      <c r="AE77" s="40"/>
      <c r="AF77" s="40"/>
      <c r="AG77" s="40"/>
      <c r="AH77" s="40"/>
      <c r="AI77" s="40"/>
      <c r="AJ77" s="40"/>
      <c r="AK77" s="40"/>
      <c r="AL77" s="40"/>
      <c r="AM77" s="40"/>
      <c r="AN77" s="40"/>
    </row>
    <row r="78" spans="1:40" ht="24.95" customHeight="1">
      <c r="A78" s="354"/>
      <c r="C78" s="136" t="str">
        <f>'2026 Lookup'!B22</f>
        <v xml:space="preserve">Exterior Controls - Occupancy Sensor </v>
      </c>
      <c r="D78" s="141"/>
      <c r="E78" s="141"/>
      <c r="F78" s="141"/>
      <c r="G78" s="141"/>
      <c r="H78" s="141"/>
      <c r="I78" s="141"/>
      <c r="J78" s="141"/>
      <c r="K78" s="137"/>
      <c r="L78" s="137"/>
      <c r="M78" s="137"/>
      <c r="N78" s="140"/>
      <c r="O78" s="140"/>
      <c r="P78" s="140"/>
      <c r="Q78" s="351">
        <f>'2026 Lookup'!D22</f>
        <v>50</v>
      </c>
      <c r="R78" s="351"/>
      <c r="S78" s="115"/>
      <c r="U78" s="40"/>
      <c r="V78" s="40"/>
      <c r="W78" s="40"/>
      <c r="X78" s="40"/>
      <c r="Y78" s="40"/>
      <c r="Z78" s="40"/>
      <c r="AA78" s="40"/>
      <c r="AB78" s="40"/>
      <c r="AC78" s="40"/>
      <c r="AD78" s="40"/>
      <c r="AE78" s="40"/>
      <c r="AF78" s="40"/>
      <c r="AG78" s="40"/>
      <c r="AH78" s="40"/>
      <c r="AI78" s="40"/>
      <c r="AJ78" s="40"/>
      <c r="AK78" s="40"/>
      <c r="AL78" s="40"/>
      <c r="AM78" s="40"/>
      <c r="AN78" s="40"/>
    </row>
    <row r="79" spans="1:40" ht="24.95" customHeight="1">
      <c r="A79" s="354"/>
      <c r="C79" s="136" t="str">
        <f>'2026 Lookup'!B23</f>
        <v>Exterior Controls - Photocell (must replace a non-functioning photocell)</v>
      </c>
      <c r="D79" s="141"/>
      <c r="E79" s="141"/>
      <c r="F79" s="141"/>
      <c r="G79" s="141"/>
      <c r="H79" s="141"/>
      <c r="I79" s="141"/>
      <c r="J79" s="141"/>
      <c r="K79" s="137"/>
      <c r="L79" s="137"/>
      <c r="M79" s="137"/>
      <c r="N79" s="140"/>
      <c r="O79" s="140"/>
      <c r="P79" s="140"/>
      <c r="Q79" s="351">
        <f>'2026 Lookup'!D23</f>
        <v>75</v>
      </c>
      <c r="R79" s="351"/>
      <c r="S79" s="115"/>
      <c r="U79" s="40"/>
      <c r="V79" s="40"/>
      <c r="W79" s="40"/>
      <c r="X79" s="40"/>
      <c r="Y79" s="40"/>
      <c r="Z79" s="40"/>
      <c r="AA79" s="40"/>
      <c r="AB79" s="40"/>
      <c r="AC79" s="40"/>
      <c r="AD79" s="40"/>
      <c r="AE79" s="40"/>
      <c r="AF79" s="40"/>
      <c r="AG79" s="40"/>
      <c r="AH79" s="40"/>
      <c r="AI79" s="40"/>
      <c r="AJ79" s="40"/>
      <c r="AK79" s="40"/>
      <c r="AL79" s="40"/>
      <c r="AM79" s="40"/>
      <c r="AN79" s="40"/>
    </row>
    <row r="80" spans="1:40" ht="24.75" customHeight="1">
      <c r="A80" s="354"/>
      <c r="C80" s="136" t="str">
        <f>'2026 Lookup'!B24</f>
        <v>TLED - from any T8</v>
      </c>
      <c r="D80" s="141"/>
      <c r="E80" s="141"/>
      <c r="F80" s="141"/>
      <c r="G80" s="141"/>
      <c r="H80" s="141"/>
      <c r="I80" s="141"/>
      <c r="J80" s="141"/>
      <c r="K80" s="137"/>
      <c r="L80" s="137"/>
      <c r="M80" s="137"/>
      <c r="N80" s="140"/>
      <c r="O80" s="140"/>
      <c r="P80" s="140"/>
      <c r="Q80" s="351">
        <f>'2026 Lookup'!D24</f>
        <v>4</v>
      </c>
      <c r="R80" s="351"/>
      <c r="S80" s="115"/>
      <c r="U80" s="40"/>
      <c r="V80" s="40"/>
      <c r="W80" s="40"/>
      <c r="X80" s="40"/>
      <c r="Y80" s="40"/>
      <c r="Z80" s="40"/>
      <c r="AA80" s="40"/>
      <c r="AB80" s="40"/>
      <c r="AC80" s="40"/>
      <c r="AD80" s="40"/>
      <c r="AE80" s="40"/>
      <c r="AF80" s="40"/>
      <c r="AG80" s="40"/>
      <c r="AH80" s="40"/>
      <c r="AI80" s="40"/>
      <c r="AJ80" s="40"/>
      <c r="AK80" s="40"/>
      <c r="AL80" s="40"/>
      <c r="AM80" s="40"/>
      <c r="AN80" s="40"/>
    </row>
    <row r="81" spans="1:40" ht="24.95" customHeight="1">
      <c r="A81" s="354"/>
      <c r="C81" s="136" t="str">
        <f>'2026 Lookup'!B25</f>
        <v>TLED - from TLED (min. 5 watt savings)</v>
      </c>
      <c r="D81" s="141"/>
      <c r="E81" s="141"/>
      <c r="F81" s="141"/>
      <c r="G81" s="141"/>
      <c r="H81" s="141"/>
      <c r="I81" s="141"/>
      <c r="J81" s="141"/>
      <c r="K81" s="137"/>
      <c r="L81" s="137"/>
      <c r="M81" s="137"/>
      <c r="N81" s="140"/>
      <c r="O81" s="140"/>
      <c r="P81" s="140"/>
      <c r="Q81" s="351">
        <f>'2026 Lookup'!D25</f>
        <v>2</v>
      </c>
      <c r="R81" s="351"/>
      <c r="S81" s="115"/>
      <c r="U81" s="40"/>
      <c r="V81" s="40"/>
      <c r="W81" s="40"/>
      <c r="X81" s="40"/>
      <c r="Y81" s="40"/>
      <c r="Z81" s="40"/>
      <c r="AA81" s="40"/>
      <c r="AB81" s="40"/>
      <c r="AC81" s="40"/>
      <c r="AD81" s="40"/>
      <c r="AE81" s="40"/>
      <c r="AF81" s="40"/>
      <c r="AG81" s="40"/>
      <c r="AH81" s="40"/>
      <c r="AI81" s="40"/>
      <c r="AJ81" s="40"/>
      <c r="AK81" s="40"/>
      <c r="AL81" s="40"/>
      <c r="AM81" s="40"/>
      <c r="AN81" s="40"/>
    </row>
    <row r="82" spans="1:40" ht="15" customHeight="1">
      <c r="C82" s="76"/>
      <c r="D82" s="108"/>
      <c r="E82" s="108"/>
      <c r="F82" s="108"/>
      <c r="G82" s="108"/>
      <c r="H82" s="108"/>
      <c r="I82" s="108"/>
      <c r="J82" s="108"/>
      <c r="K82" s="115"/>
      <c r="L82" s="115"/>
      <c r="M82" s="115"/>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row>
    <row r="83" spans="1:40">
      <c r="B83" s="86" t="s">
        <v>27</v>
      </c>
    </row>
    <row r="84" spans="1:40" ht="60.6" customHeight="1">
      <c r="B84" s="353" t="s">
        <v>28</v>
      </c>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row>
    <row r="86" spans="1:40">
      <c r="C86" s="85" t="s">
        <v>29</v>
      </c>
    </row>
    <row r="87" spans="1:40">
      <c r="C87" s="164" t="s">
        <v>30</v>
      </c>
    </row>
    <row r="88" spans="1:40">
      <c r="C88" s="165"/>
    </row>
    <row r="89" spans="1:40">
      <c r="C89" s="166" t="s">
        <v>445</v>
      </c>
      <c r="D89" s="87"/>
    </row>
    <row r="90" spans="1:40">
      <c r="C90" s="167" t="s">
        <v>31</v>
      </c>
    </row>
    <row r="91" spans="1:40">
      <c r="C91" s="167" t="s">
        <v>32</v>
      </c>
    </row>
    <row r="92" spans="1:40">
      <c r="C92" s="88"/>
    </row>
    <row r="93" spans="1:40">
      <c r="C93" s="85" t="s">
        <v>33</v>
      </c>
    </row>
    <row r="94" spans="1:40">
      <c r="C94" s="85" t="s">
        <v>34</v>
      </c>
    </row>
    <row r="95" spans="1:40">
      <c r="C95" s="85" t="s">
        <v>35</v>
      </c>
    </row>
    <row r="96" spans="1:40">
      <c r="C96" s="85"/>
    </row>
    <row r="97" spans="3:3">
      <c r="C97" t="s">
        <v>36</v>
      </c>
    </row>
    <row r="98" spans="3:3">
      <c r="C98" t="s">
        <v>37</v>
      </c>
    </row>
    <row r="99" spans="3:3">
      <c r="C99" s="85"/>
    </row>
    <row r="100" spans="3:3">
      <c r="C100" t="s">
        <v>38</v>
      </c>
    </row>
    <row r="102" spans="3:3">
      <c r="C102" s="89" t="s">
        <v>39</v>
      </c>
    </row>
    <row r="103" spans="3:3">
      <c r="C103" s="164" t="s">
        <v>40</v>
      </c>
    </row>
    <row r="104" spans="3:3">
      <c r="C104" s="85"/>
    </row>
    <row r="105" spans="3:3">
      <c r="C105" s="89" t="s">
        <v>41</v>
      </c>
    </row>
    <row r="106" spans="3:3">
      <c r="C106" s="164" t="s">
        <v>42</v>
      </c>
    </row>
    <row r="107" spans="3:3">
      <c r="C107" s="85"/>
    </row>
    <row r="108" spans="3:3">
      <c r="C108" s="89" t="s">
        <v>43</v>
      </c>
    </row>
    <row r="109" spans="3:3">
      <c r="C109" s="168" t="s">
        <v>44</v>
      </c>
    </row>
    <row r="110" spans="3:3">
      <c r="C110" s="85"/>
    </row>
    <row r="111" spans="3:3">
      <c r="C111" s="89" t="s">
        <v>45</v>
      </c>
    </row>
    <row r="112" spans="3:3">
      <c r="C112" s="168" t="s">
        <v>46</v>
      </c>
    </row>
    <row r="113" spans="1:7">
      <c r="C113" s="85"/>
    </row>
    <row r="114" spans="1:7">
      <c r="C114" s="89" t="s">
        <v>47</v>
      </c>
    </row>
    <row r="115" spans="1:7">
      <c r="C115" s="168" t="s">
        <v>48</v>
      </c>
    </row>
    <row r="116" spans="1:7">
      <c r="C116" s="168" t="s">
        <v>49</v>
      </c>
    </row>
    <row r="117" spans="1:7">
      <c r="C117" s="6"/>
    </row>
    <row r="118" spans="1:7">
      <c r="A118" s="354"/>
      <c r="B118" s="91" t="s">
        <v>50</v>
      </c>
      <c r="C118" s="92"/>
      <c r="D118" s="93"/>
    </row>
    <row r="119" spans="1:7">
      <c r="A119" s="354"/>
      <c r="C119" s="94" t="s">
        <v>51</v>
      </c>
      <c r="D119" s="86"/>
      <c r="G119" t="s">
        <v>52</v>
      </c>
    </row>
    <row r="120" spans="1:7" ht="12" customHeight="1">
      <c r="A120" s="354"/>
      <c r="D120" s="86"/>
    </row>
    <row r="121" spans="1:7" hidden="1">
      <c r="A121" s="354"/>
      <c r="C121" s="95" t="s">
        <v>53</v>
      </c>
      <c r="D121" s="86"/>
    </row>
    <row r="122" spans="1:7" hidden="1">
      <c r="A122" s="354"/>
      <c r="C122" s="1" t="s">
        <v>54</v>
      </c>
      <c r="D122" s="95"/>
    </row>
    <row r="123" spans="1:7">
      <c r="A123" s="354"/>
      <c r="C123" s="95" t="s">
        <v>55</v>
      </c>
      <c r="D123" s="96"/>
    </row>
    <row r="124" spans="1:7">
      <c r="A124" s="354"/>
      <c r="C124" s="95" t="s">
        <v>56</v>
      </c>
    </row>
    <row r="125" spans="1:7">
      <c r="A125" s="354"/>
      <c r="C125" s="95" t="s">
        <v>57</v>
      </c>
      <c r="D125" s="95"/>
    </row>
    <row r="126" spans="1:7">
      <c r="A126" s="354"/>
      <c r="C126" s="95" t="s">
        <v>58</v>
      </c>
      <c r="D126" s="95"/>
    </row>
    <row r="127" spans="1:7" ht="13.5" customHeight="1">
      <c r="A127" s="354"/>
      <c r="C127" s="95"/>
      <c r="D127" s="95"/>
    </row>
    <row r="128" spans="1:7">
      <c r="A128" s="354"/>
      <c r="C128" s="7" t="s">
        <v>59</v>
      </c>
      <c r="D128" s="95"/>
    </row>
    <row r="129" spans="1:37">
      <c r="A129" s="354"/>
      <c r="C129" s="95" t="s">
        <v>60</v>
      </c>
      <c r="D129" s="95"/>
    </row>
    <row r="130" spans="1:37">
      <c r="A130" s="354"/>
      <c r="C130" s="95" t="s">
        <v>61</v>
      </c>
      <c r="D130" s="95"/>
    </row>
    <row r="131" spans="1:37">
      <c r="A131" s="354"/>
      <c r="C131" s="95" t="s">
        <v>62</v>
      </c>
      <c r="D131" s="95"/>
    </row>
    <row r="132" spans="1:37">
      <c r="A132" s="354"/>
      <c r="C132" s="95" t="s">
        <v>63</v>
      </c>
      <c r="D132" s="95"/>
    </row>
    <row r="133" spans="1:37">
      <c r="A133" s="354"/>
      <c r="C133" s="97"/>
      <c r="D133" s="95"/>
    </row>
    <row r="134" spans="1:37">
      <c r="A134" s="354"/>
      <c r="C134" s="7" t="s">
        <v>64</v>
      </c>
      <c r="D134" s="95"/>
    </row>
    <row r="135" spans="1:37">
      <c r="A135" s="354"/>
      <c r="C135" s="86"/>
      <c r="D135" s="86"/>
    </row>
    <row r="136" spans="1:37">
      <c r="A136" s="354"/>
      <c r="C136" s="98" t="s">
        <v>65</v>
      </c>
      <c r="D136" s="86"/>
    </row>
    <row r="137" spans="1:37">
      <c r="A137" s="354"/>
      <c r="C137" s="167" t="s">
        <v>66</v>
      </c>
      <c r="D137" s="86"/>
    </row>
    <row r="138" spans="1:37">
      <c r="A138" s="354"/>
      <c r="C138" s="86"/>
      <c r="D138" s="86"/>
    </row>
    <row r="139" spans="1:37">
      <c r="A139" s="354"/>
      <c r="C139" s="98" t="s">
        <v>67</v>
      </c>
      <c r="D139" s="86"/>
    </row>
    <row r="140" spans="1:37">
      <c r="A140" s="354"/>
      <c r="C140" s="167" t="s">
        <v>68</v>
      </c>
      <c r="D140" s="86"/>
    </row>
    <row r="141" spans="1:37">
      <c r="A141" s="354"/>
      <c r="C141" s="86"/>
      <c r="D141" s="86"/>
    </row>
    <row r="142" spans="1:37">
      <c r="A142" s="354"/>
      <c r="B142" s="83"/>
      <c r="C142" s="109" t="s">
        <v>69</v>
      </c>
      <c r="D142" s="86"/>
      <c r="F142" t="s">
        <v>70</v>
      </c>
    </row>
    <row r="143" spans="1:37">
      <c r="B143" s="83"/>
      <c r="C143" s="99"/>
      <c r="D143" s="86"/>
    </row>
    <row r="144" spans="1:37" ht="15" customHeight="1">
      <c r="B144" s="100" t="s">
        <v>71</v>
      </c>
      <c r="C144" s="101"/>
      <c r="D144" s="40"/>
      <c r="E144" s="353" t="s">
        <v>72</v>
      </c>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row>
    <row r="145" spans="1:37">
      <c r="B145" s="41"/>
      <c r="C145" s="41"/>
      <c r="D145" s="40"/>
      <c r="E145" s="353"/>
      <c r="F145" s="353"/>
      <c r="G145" s="353"/>
      <c r="H145" s="353"/>
      <c r="I145" s="353"/>
      <c r="J145" s="353"/>
      <c r="K145" s="353"/>
      <c r="L145" s="353"/>
      <c r="M145" s="353"/>
      <c r="N145" s="353"/>
      <c r="O145" s="353"/>
      <c r="P145" s="353"/>
      <c r="Q145" s="353"/>
      <c r="R145" s="353"/>
      <c r="S145" s="353"/>
      <c r="T145" s="353"/>
      <c r="U145" s="353"/>
      <c r="V145" s="353"/>
      <c r="W145" s="353"/>
      <c r="X145" s="353"/>
      <c r="Y145" s="353"/>
      <c r="Z145" s="353"/>
      <c r="AA145" s="353"/>
      <c r="AB145" s="353"/>
      <c r="AC145" s="353"/>
      <c r="AD145" s="353"/>
      <c r="AE145" s="353"/>
      <c r="AF145" s="353"/>
      <c r="AG145" s="353"/>
      <c r="AH145" s="353"/>
      <c r="AI145" s="353"/>
      <c r="AJ145" s="353"/>
      <c r="AK145" s="353"/>
    </row>
    <row r="146" spans="1:37">
      <c r="A146" s="354"/>
      <c r="B146" s="41"/>
      <c r="C146" s="41"/>
      <c r="D146" s="40"/>
      <c r="E146" s="40"/>
      <c r="F146" s="40"/>
      <c r="G146" s="40"/>
      <c r="H146" s="40"/>
      <c r="I146" s="40"/>
      <c r="J146" s="40"/>
      <c r="K146" s="40"/>
      <c r="L146" s="40"/>
      <c r="M146" s="40"/>
      <c r="N146" s="40"/>
      <c r="O146" s="40"/>
      <c r="P146" s="40"/>
      <c r="Q146" s="40"/>
      <c r="R146" s="40"/>
      <c r="S146" s="40"/>
      <c r="T146" s="40"/>
      <c r="U146" s="40"/>
      <c r="V146" s="40"/>
    </row>
    <row r="147" spans="1:37" ht="15" customHeight="1">
      <c r="A147" s="354"/>
      <c r="B147" s="102" t="s">
        <v>73</v>
      </c>
      <c r="C147" s="99"/>
      <c r="D147" s="86"/>
      <c r="E147" s="353" t="s">
        <v>74</v>
      </c>
      <c r="F147" s="353"/>
      <c r="G147" s="353"/>
      <c r="H147" s="353"/>
      <c r="I147" s="353"/>
      <c r="J147" s="353"/>
      <c r="K147" s="353"/>
      <c r="L147" s="353"/>
      <c r="M147" s="353"/>
      <c r="N147" s="353"/>
      <c r="O147" s="353"/>
      <c r="P147" s="353"/>
      <c r="Q147" s="353"/>
      <c r="R147" s="353"/>
      <c r="S147" s="353"/>
      <c r="T147" s="353"/>
      <c r="U147" s="353"/>
      <c r="V147" s="353"/>
      <c r="W147" s="353"/>
      <c r="X147" s="353"/>
      <c r="Y147" s="353"/>
      <c r="Z147" s="353"/>
      <c r="AA147" s="353"/>
      <c r="AB147" s="353"/>
      <c r="AC147" s="353"/>
      <c r="AD147" s="353"/>
      <c r="AE147" s="353"/>
      <c r="AF147" s="353"/>
      <c r="AG147" s="353"/>
      <c r="AH147" s="353"/>
      <c r="AI147" s="353"/>
      <c r="AJ147" s="353"/>
      <c r="AK147" s="353"/>
    </row>
    <row r="148" spans="1:37">
      <c r="A148" s="354"/>
      <c r="B148" s="99"/>
      <c r="C148" s="99"/>
      <c r="D148" s="86"/>
      <c r="E148" s="353"/>
      <c r="F148" s="353"/>
      <c r="G148" s="353"/>
      <c r="H148" s="353"/>
      <c r="I148" s="353"/>
      <c r="J148" s="353"/>
      <c r="K148" s="353"/>
      <c r="L148" s="353"/>
      <c r="M148" s="353"/>
      <c r="N148" s="353"/>
      <c r="O148" s="353"/>
      <c r="P148" s="353"/>
      <c r="Q148" s="353"/>
      <c r="R148" s="353"/>
      <c r="S148" s="353"/>
      <c r="T148" s="353"/>
      <c r="U148" s="353"/>
      <c r="V148" s="353"/>
      <c r="W148" s="353"/>
      <c r="X148" s="353"/>
      <c r="Y148" s="353"/>
      <c r="Z148" s="353"/>
      <c r="AA148" s="353"/>
      <c r="AB148" s="353"/>
      <c r="AC148" s="353"/>
      <c r="AD148" s="353"/>
      <c r="AE148" s="353"/>
      <c r="AF148" s="353"/>
      <c r="AG148" s="353"/>
      <c r="AH148" s="353"/>
      <c r="AI148" s="353"/>
      <c r="AJ148" s="353"/>
      <c r="AK148" s="353"/>
    </row>
    <row r="149" spans="1:37">
      <c r="A149" s="354"/>
      <c r="B149" s="99"/>
      <c r="C149" s="99"/>
      <c r="D149" s="86"/>
      <c r="E149" s="353"/>
      <c r="F149" s="353"/>
      <c r="G149" s="353"/>
      <c r="H149" s="353"/>
      <c r="I149" s="353"/>
      <c r="J149" s="353"/>
      <c r="K149" s="353"/>
      <c r="L149" s="353"/>
      <c r="M149" s="353"/>
      <c r="N149" s="353"/>
      <c r="O149" s="353"/>
      <c r="P149" s="353"/>
      <c r="Q149" s="353"/>
      <c r="R149" s="353"/>
      <c r="S149" s="353"/>
      <c r="T149" s="353"/>
      <c r="U149" s="353"/>
      <c r="V149" s="353"/>
      <c r="W149" s="353"/>
      <c r="X149" s="353"/>
      <c r="Y149" s="353"/>
      <c r="Z149" s="353"/>
      <c r="AA149" s="353"/>
      <c r="AB149" s="353"/>
      <c r="AC149" s="353"/>
      <c r="AD149" s="353"/>
      <c r="AE149" s="353"/>
      <c r="AF149" s="353"/>
      <c r="AG149" s="353"/>
      <c r="AH149" s="353"/>
      <c r="AI149" s="353"/>
      <c r="AJ149" s="353"/>
      <c r="AK149" s="353"/>
    </row>
    <row r="150" spans="1:37">
      <c r="A150" s="354"/>
      <c r="B150" s="41"/>
      <c r="C150" s="41"/>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row>
    <row r="151" spans="1:37" ht="200.1" customHeight="1">
      <c r="A151" s="354"/>
      <c r="B151" s="100" t="s">
        <v>75</v>
      </c>
      <c r="C151" s="103"/>
      <c r="D151" s="90"/>
      <c r="E151" s="353" t="s">
        <v>76</v>
      </c>
      <c r="F151" s="353"/>
      <c r="G151" s="353"/>
      <c r="H151" s="353"/>
      <c r="I151" s="353"/>
      <c r="J151" s="353"/>
      <c r="K151" s="353"/>
      <c r="L151" s="353"/>
      <c r="M151" s="353"/>
      <c r="N151" s="353"/>
      <c r="O151" s="353"/>
      <c r="P151" s="353"/>
      <c r="Q151" s="353"/>
      <c r="R151" s="353"/>
      <c r="S151" s="353"/>
      <c r="T151" s="353"/>
      <c r="U151" s="353"/>
      <c r="V151" s="353"/>
      <c r="W151" s="353"/>
      <c r="X151" s="353"/>
      <c r="Y151" s="353"/>
      <c r="Z151" s="353"/>
      <c r="AA151" s="353"/>
      <c r="AB151" s="353"/>
      <c r="AC151" s="353"/>
      <c r="AD151" s="353"/>
      <c r="AE151" s="353"/>
      <c r="AF151" s="353"/>
      <c r="AG151" s="353"/>
      <c r="AH151" s="353"/>
      <c r="AI151" s="353"/>
      <c r="AJ151" s="353"/>
      <c r="AK151" s="353"/>
    </row>
    <row r="152" spans="1:37">
      <c r="A152" s="354"/>
      <c r="B152" s="103"/>
      <c r="C152" s="103"/>
      <c r="D152" s="90"/>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c r="AJ152" s="353"/>
      <c r="AK152" s="353"/>
    </row>
    <row r="153" spans="1:37">
      <c r="A153" s="354"/>
      <c r="B153" s="103"/>
      <c r="C153" s="103"/>
      <c r="D153" s="90"/>
      <c r="E153" s="90" t="s">
        <v>77</v>
      </c>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row>
    <row r="154" spans="1:37">
      <c r="A154" s="354"/>
      <c r="B154" s="104"/>
      <c r="C154" s="104"/>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row>
    <row r="155" spans="1:37">
      <c r="A155" s="2"/>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row>
    <row r="156" spans="1:37" ht="14.25" customHeight="1">
      <c r="B156" s="352"/>
      <c r="C156" s="352"/>
      <c r="D156" s="352"/>
      <c r="E156" s="352"/>
      <c r="F156" s="352"/>
      <c r="G156" s="352"/>
      <c r="H156" s="352"/>
      <c r="I156" s="352"/>
      <c r="J156" s="353"/>
      <c r="K156" s="353"/>
      <c r="L156" s="353"/>
      <c r="M156" s="353"/>
      <c r="N156" s="353"/>
      <c r="O156" s="353"/>
      <c r="P156" s="353"/>
      <c r="Q156" s="353"/>
      <c r="R156" s="353"/>
      <c r="S156" s="353"/>
      <c r="T156" s="353"/>
      <c r="U156" s="353"/>
      <c r="V156" s="353"/>
      <c r="W156" s="353"/>
      <c r="X156" s="353"/>
      <c r="Y156" s="353"/>
      <c r="Z156" s="353"/>
      <c r="AA156" s="353"/>
      <c r="AB156" s="353"/>
      <c r="AC156" s="353"/>
      <c r="AD156" s="353"/>
      <c r="AE156" s="353"/>
      <c r="AF156" s="353"/>
      <c r="AG156" s="353"/>
      <c r="AH156" s="353"/>
      <c r="AI156" s="353"/>
      <c r="AJ156" s="353"/>
      <c r="AK156" s="353"/>
    </row>
    <row r="157" spans="1:37" ht="14.25" customHeight="1">
      <c r="C157" s="40"/>
      <c r="D157" s="40"/>
      <c r="E157" s="353"/>
      <c r="F157" s="353"/>
      <c r="G157" s="353"/>
      <c r="H157" s="353"/>
      <c r="I157" s="353"/>
      <c r="J157" s="353"/>
      <c r="K157" s="353"/>
      <c r="L157" s="353"/>
      <c r="M157" s="353"/>
      <c r="N157" s="353"/>
      <c r="O157" s="353"/>
      <c r="P157" s="353"/>
      <c r="Q157" s="353"/>
      <c r="R157" s="353"/>
      <c r="S157" s="353"/>
      <c r="T157" s="353"/>
      <c r="U157" s="353"/>
      <c r="V157" s="353"/>
      <c r="W157" s="353"/>
      <c r="X157" s="353"/>
      <c r="Y157" s="353"/>
      <c r="Z157" s="353"/>
      <c r="AA157" s="353"/>
      <c r="AB157" s="353"/>
      <c r="AC157" s="353"/>
      <c r="AD157" s="353"/>
      <c r="AE157" s="353"/>
      <c r="AF157" s="353"/>
      <c r="AG157" s="353"/>
      <c r="AH157" s="353"/>
      <c r="AI157" s="353"/>
      <c r="AJ157" s="353"/>
      <c r="AK157" s="353"/>
    </row>
    <row r="158" spans="1:37">
      <c r="B158" s="40"/>
      <c r="C158" s="40"/>
      <c r="D158" s="40"/>
      <c r="E158" s="353"/>
      <c r="F158" s="353"/>
      <c r="G158" s="353"/>
      <c r="H158" s="353"/>
      <c r="I158" s="353"/>
      <c r="J158" s="353"/>
      <c r="K158" s="353"/>
      <c r="L158" s="353"/>
      <c r="M158" s="353"/>
      <c r="N158" s="353"/>
      <c r="O158" s="353"/>
      <c r="P158" s="353"/>
      <c r="Q158" s="353"/>
      <c r="R158" s="353"/>
      <c r="S158" s="353"/>
      <c r="T158" s="353"/>
      <c r="U158" s="353"/>
      <c r="V158" s="353"/>
      <c r="W158" s="353"/>
      <c r="X158" s="353"/>
      <c r="Y158" s="353"/>
      <c r="Z158" s="353"/>
      <c r="AA158" s="353"/>
      <c r="AB158" s="353"/>
      <c r="AC158" s="353"/>
      <c r="AD158" s="353"/>
      <c r="AE158" s="353"/>
      <c r="AF158" s="353"/>
      <c r="AG158" s="353"/>
      <c r="AH158" s="353"/>
      <c r="AI158" s="353"/>
      <c r="AJ158" s="353"/>
      <c r="AK158" s="353"/>
    </row>
    <row r="159" spans="1:37">
      <c r="B159" s="40"/>
      <c r="C159" s="40"/>
      <c r="D159" s="40"/>
      <c r="E159" s="353"/>
      <c r="F159" s="353"/>
      <c r="G159" s="353"/>
      <c r="H159" s="353"/>
      <c r="I159" s="353"/>
      <c r="J159" s="353"/>
      <c r="K159" s="353"/>
      <c r="L159" s="353"/>
      <c r="M159" s="353"/>
      <c r="N159" s="353"/>
      <c r="O159" s="353"/>
      <c r="P159" s="353"/>
      <c r="Q159" s="353"/>
      <c r="R159" s="353"/>
      <c r="S159" s="353"/>
      <c r="T159" s="353"/>
      <c r="U159" s="353"/>
      <c r="V159" s="353"/>
      <c r="W159" s="353"/>
      <c r="X159" s="353"/>
      <c r="Y159" s="353"/>
      <c r="Z159" s="353"/>
      <c r="AA159" s="353"/>
      <c r="AB159" s="353"/>
      <c r="AC159" s="353"/>
      <c r="AD159" s="353"/>
      <c r="AE159" s="353"/>
      <c r="AF159" s="353"/>
      <c r="AG159" s="353"/>
      <c r="AH159" s="353"/>
      <c r="AI159" s="353"/>
      <c r="AJ159" s="353"/>
      <c r="AK159" s="353"/>
    </row>
    <row r="160" spans="1:37">
      <c r="B160" s="40"/>
      <c r="C160" s="40"/>
      <c r="D160" s="40"/>
      <c r="E160" s="353"/>
      <c r="F160" s="353"/>
      <c r="G160" s="353"/>
      <c r="H160" s="353"/>
      <c r="I160" s="353"/>
      <c r="J160" s="353"/>
      <c r="K160" s="353"/>
      <c r="L160" s="353"/>
      <c r="M160" s="353"/>
      <c r="N160" s="353"/>
      <c r="O160" s="353"/>
      <c r="P160" s="353"/>
      <c r="Q160" s="353"/>
      <c r="R160" s="353"/>
      <c r="S160" s="353"/>
      <c r="T160" s="353"/>
      <c r="U160" s="353"/>
      <c r="V160" s="353"/>
      <c r="W160" s="353"/>
      <c r="X160" s="353"/>
      <c r="Y160" s="353"/>
      <c r="Z160" s="353"/>
      <c r="AA160" s="353"/>
      <c r="AB160" s="353"/>
      <c r="AC160" s="353"/>
      <c r="AD160" s="353"/>
      <c r="AE160" s="353"/>
      <c r="AF160" s="353"/>
      <c r="AG160" s="353"/>
      <c r="AH160" s="353"/>
      <c r="AI160" s="353"/>
      <c r="AJ160" s="353"/>
      <c r="AK160" s="353"/>
    </row>
    <row r="161" spans="2:37">
      <c r="B161" s="40"/>
      <c r="C161" s="40"/>
      <c r="D161" s="40"/>
      <c r="E161" s="353"/>
      <c r="F161" s="353"/>
      <c r="G161" s="353"/>
      <c r="H161" s="353"/>
      <c r="I161" s="353"/>
      <c r="J161" s="353"/>
      <c r="K161" s="353"/>
      <c r="L161" s="353"/>
      <c r="M161" s="353"/>
      <c r="N161" s="353"/>
      <c r="O161" s="353"/>
      <c r="P161" s="353"/>
      <c r="Q161" s="353"/>
      <c r="R161" s="353"/>
      <c r="S161" s="353"/>
      <c r="T161" s="353"/>
      <c r="U161" s="353"/>
      <c r="V161" s="353"/>
      <c r="W161" s="353"/>
      <c r="X161" s="353"/>
      <c r="Y161" s="353"/>
      <c r="Z161" s="353"/>
      <c r="AA161" s="353"/>
      <c r="AB161" s="353"/>
      <c r="AC161" s="353"/>
      <c r="AD161" s="353"/>
      <c r="AE161" s="353"/>
      <c r="AF161" s="353"/>
      <c r="AG161" s="353"/>
      <c r="AH161" s="353"/>
      <c r="AI161" s="353"/>
      <c r="AJ161" s="353"/>
      <c r="AK161" s="353"/>
    </row>
    <row r="162" spans="2:37">
      <c r="B162" s="40"/>
      <c r="C162" s="40"/>
      <c r="D162" s="40"/>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row>
    <row r="163" spans="2:37">
      <c r="B163" s="40"/>
      <c r="C163" s="40"/>
      <c r="D163" s="40"/>
      <c r="E163" s="353"/>
      <c r="F163" s="353"/>
      <c r="G163" s="353"/>
      <c r="H163" s="353"/>
      <c r="I163" s="353"/>
      <c r="J163" s="353"/>
      <c r="K163" s="353"/>
      <c r="L163" s="353"/>
      <c r="M163" s="353"/>
      <c r="N163" s="353"/>
      <c r="O163" s="353"/>
      <c r="P163" s="353"/>
      <c r="Q163" s="353"/>
      <c r="R163" s="353"/>
      <c r="S163" s="353"/>
      <c r="T163" s="353"/>
      <c r="U163" s="353"/>
      <c r="V163" s="353"/>
      <c r="W163" s="353"/>
      <c r="X163" s="353"/>
      <c r="Y163" s="353"/>
      <c r="Z163" s="353"/>
      <c r="AA163" s="353"/>
      <c r="AB163" s="353"/>
      <c r="AC163" s="353"/>
      <c r="AD163" s="353"/>
      <c r="AE163" s="353"/>
      <c r="AF163" s="353"/>
      <c r="AG163" s="353"/>
      <c r="AH163" s="353"/>
      <c r="AI163" s="353"/>
      <c r="AJ163" s="353"/>
      <c r="AK163" s="353"/>
    </row>
  </sheetData>
  <sheetProtection algorithmName="SHA-512" hashValue="Q5HoOJzCb9pv1AdrYSspPBW1aglWJdeutqfpEz5uAXt2vugpwv6EHjFWtZVajM8x4Qz6GMJQjp5uXcOMPv6Ghw==" saltValue="AaLNmaPNS0Vqy/FQy4f6hA==" spinCount="100000" sheet="1" objects="1" scenarios="1"/>
  <mergeCells count="66">
    <mergeCell ref="A51:A81"/>
    <mergeCell ref="C2:G2"/>
    <mergeCell ref="AH2:AL2"/>
    <mergeCell ref="C4:G4"/>
    <mergeCell ref="AH4:AL4"/>
    <mergeCell ref="C6:G6"/>
    <mergeCell ref="AH6:AL6"/>
    <mergeCell ref="J7:AE8"/>
    <mergeCell ref="C8:G8"/>
    <mergeCell ref="AH8:AL8"/>
    <mergeCell ref="J9:AE10"/>
    <mergeCell ref="C10:G10"/>
    <mergeCell ref="AH10:AL10"/>
    <mergeCell ref="J11:AE12"/>
    <mergeCell ref="C12:G12"/>
    <mergeCell ref="AH12:AL12"/>
    <mergeCell ref="J13:AE14"/>
    <mergeCell ref="C14:G14"/>
    <mergeCell ref="AH14:AL14"/>
    <mergeCell ref="C16:G16"/>
    <mergeCell ref="AH16:AL16"/>
    <mergeCell ref="A18:AM18"/>
    <mergeCell ref="B24:J24"/>
    <mergeCell ref="B25:I25"/>
    <mergeCell ref="B26:I26"/>
    <mergeCell ref="B27:J27"/>
    <mergeCell ref="B23:I23"/>
    <mergeCell ref="A28:A37"/>
    <mergeCell ref="C31:AK31"/>
    <mergeCell ref="A150:A154"/>
    <mergeCell ref="E151:AK152"/>
    <mergeCell ref="Q74:R74"/>
    <mergeCell ref="Q75:R75"/>
    <mergeCell ref="Q76:R76"/>
    <mergeCell ref="Q68:R68"/>
    <mergeCell ref="Q69:R69"/>
    <mergeCell ref="Q70:R70"/>
    <mergeCell ref="Q77:R77"/>
    <mergeCell ref="Q78:R78"/>
    <mergeCell ref="Q71:R71"/>
    <mergeCell ref="Q63:R63"/>
    <mergeCell ref="Q64:R64"/>
    <mergeCell ref="Q65:R65"/>
    <mergeCell ref="B156:I156"/>
    <mergeCell ref="J156:AK156"/>
    <mergeCell ref="E157:AK163"/>
    <mergeCell ref="B84:AK84"/>
    <mergeCell ref="A39:A43"/>
    <mergeCell ref="A44:A49"/>
    <mergeCell ref="B46:AM50"/>
    <mergeCell ref="A118:A142"/>
    <mergeCell ref="E144:AK145"/>
    <mergeCell ref="A146:A149"/>
    <mergeCell ref="E147:AK149"/>
    <mergeCell ref="Q79:R79"/>
    <mergeCell ref="Q80:R80"/>
    <mergeCell ref="Q81:R81"/>
    <mergeCell ref="Q72:R72"/>
    <mergeCell ref="Q73:R73"/>
    <mergeCell ref="Q66:R66"/>
    <mergeCell ref="Q67:R67"/>
    <mergeCell ref="Q58:R58"/>
    <mergeCell ref="Q59:R59"/>
    <mergeCell ref="Q60:R60"/>
    <mergeCell ref="Q61:R61"/>
    <mergeCell ref="Q62:R62"/>
  </mergeCells>
  <conditionalFormatting sqref="B156:AK156 E157">
    <cfRule type="expression" dxfId="2" priority="2">
      <formula>__BLi?=FALSE</formula>
    </cfRule>
  </conditionalFormatting>
  <hyperlinks>
    <hyperlink ref="B23" r:id="rId1" xr:uid="{00000000-0004-0000-0000-000000000000}"/>
    <hyperlink ref="B24:J24" r:id="rId2" display="Multi-Family Lighting Incentive Program" xr:uid="{00000000-0004-0000-0000-000001000000}"/>
    <hyperlink ref="B25:I25" r:id="rId3" display="Lighting To Go" xr:uid="{00000000-0004-0000-0000-000002000000}"/>
    <hyperlink ref="B26:I26" r:id="rId4" display="Commercial New Construction" xr:uid="{00000000-0004-0000-0000-000003000000}"/>
    <hyperlink ref="B27:J27" r:id="rId5" display="New Multifamily Construction Incentives " xr:uid="{00000000-0004-0000-0000-000004000000}"/>
  </hyperlinks>
  <pageMargins left="0.7" right="0.7" top="0.75" bottom="0.75" header="0.3" footer="0.3"/>
  <pageSetup scale="54" fitToHeight="0" orientation="portrait" horizontalDpi="1200" verticalDpi="1200" r:id="rId6"/>
  <drawing r:id="rId7"/>
  <extLst>
    <ext xmlns:x14="http://schemas.microsoft.com/office/spreadsheetml/2009/9/main" uri="{78C0D931-6437-407d-A8EE-F0AAD7539E65}">
      <x14:conditionalFormattings>
        <x14:conditionalFormatting xmlns:xm="http://schemas.microsoft.com/office/excel/2006/main">
          <x14:cfRule type="expression" priority="1" id="{059BC7D3-13A2-4F66-9389-3C981A1BFA7E}">
            <xm:f>'C:\Users\khaman\Downloads\[PSE_BLi_STANDARD_Application (10).xlsx]Lookup'!#REF!=FALSE</xm:f>
            <x14:dxf>
              <font>
                <color theme="0" tint="-4.9989318521683403E-2"/>
              </font>
            </x14:dxf>
          </x14:cfRule>
          <xm:sqref>C36:AL36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I20"/>
  <sheetViews>
    <sheetView topLeftCell="A2" workbookViewId="0">
      <selection activeCell="A2" sqref="A2"/>
    </sheetView>
  </sheetViews>
  <sheetFormatPr defaultColWidth="9.140625" defaultRowHeight="30" customHeight="1"/>
  <cols>
    <col min="1" max="1" width="29" style="131" customWidth="1"/>
    <col min="2" max="2" width="36" style="131" customWidth="1"/>
    <col min="3" max="3" width="21.7109375" style="131" customWidth="1"/>
    <col min="4" max="4" width="40.28515625" style="131" customWidth="1"/>
    <col min="5" max="5" width="24.42578125" style="131" bestFit="1" customWidth="1"/>
    <col min="6" max="6" width="35.28515625" style="131" customWidth="1"/>
    <col min="7" max="7" width="13.42578125" style="131" customWidth="1"/>
    <col min="8" max="8" width="10.85546875" style="131" customWidth="1"/>
    <col min="9" max="9" width="15" style="131" customWidth="1"/>
    <col min="10" max="16384" width="9.140625" style="131"/>
  </cols>
  <sheetData>
    <row r="1" spans="1:9" s="135" customFormat="1" ht="43.5" customHeight="1">
      <c r="A1" s="133" t="s">
        <v>78</v>
      </c>
      <c r="B1" s="133" t="s">
        <v>79</v>
      </c>
      <c r="C1" s="134" t="s">
        <v>80</v>
      </c>
      <c r="D1" s="133" t="s">
        <v>81</v>
      </c>
      <c r="E1" s="133" t="s">
        <v>82</v>
      </c>
      <c r="F1" s="133" t="s">
        <v>83</v>
      </c>
      <c r="G1" s="133" t="s">
        <v>84</v>
      </c>
      <c r="H1" s="133" t="s">
        <v>85</v>
      </c>
      <c r="I1" s="133" t="s">
        <v>86</v>
      </c>
    </row>
    <row r="2" spans="1:9" s="127" customFormat="1" ht="30" customHeight="1">
      <c r="A2" s="128">
        <v>149599</v>
      </c>
      <c r="B2" s="129" t="s">
        <v>403</v>
      </c>
      <c r="C2" s="129" t="s">
        <v>404</v>
      </c>
      <c r="D2" s="129" t="s">
        <v>405</v>
      </c>
      <c r="E2" s="129" t="s">
        <v>406</v>
      </c>
      <c r="F2" s="129" t="s">
        <v>407</v>
      </c>
      <c r="G2" s="129" t="s">
        <v>408</v>
      </c>
      <c r="H2" s="129" t="s">
        <v>90</v>
      </c>
      <c r="I2" s="129" t="s">
        <v>409</v>
      </c>
    </row>
    <row r="3" spans="1:9" s="127" customFormat="1" ht="30" customHeight="1">
      <c r="A3" s="128">
        <v>122688</v>
      </c>
      <c r="B3" s="129" t="s">
        <v>410</v>
      </c>
      <c r="C3" s="129" t="s">
        <v>87</v>
      </c>
      <c r="D3" s="129" t="s">
        <v>380</v>
      </c>
      <c r="E3" s="129" t="s">
        <v>379</v>
      </c>
      <c r="F3" s="129" t="s">
        <v>88</v>
      </c>
      <c r="G3" s="129" t="s">
        <v>89</v>
      </c>
      <c r="H3" s="129" t="s">
        <v>90</v>
      </c>
      <c r="I3" s="129">
        <v>98233</v>
      </c>
    </row>
    <row r="4" spans="1:9" s="127" customFormat="1" ht="30" customHeight="1">
      <c r="A4" s="128">
        <v>120994</v>
      </c>
      <c r="B4" s="129" t="s">
        <v>415</v>
      </c>
      <c r="C4" s="129" t="s">
        <v>414</v>
      </c>
      <c r="D4" s="129" t="s">
        <v>417</v>
      </c>
      <c r="E4" s="129" t="s">
        <v>413</v>
      </c>
      <c r="F4" s="129" t="s">
        <v>411</v>
      </c>
      <c r="G4" s="129" t="s">
        <v>412</v>
      </c>
      <c r="H4" s="129" t="s">
        <v>90</v>
      </c>
      <c r="I4" s="129">
        <v>98372</v>
      </c>
    </row>
    <row r="5" spans="1:9" s="127" customFormat="1" ht="30" customHeight="1">
      <c r="A5" s="128">
        <v>120994</v>
      </c>
      <c r="B5" s="129" t="s">
        <v>415</v>
      </c>
      <c r="C5" s="129" t="s">
        <v>416</v>
      </c>
      <c r="D5" s="129" t="s">
        <v>418</v>
      </c>
      <c r="E5" s="129" t="s">
        <v>413</v>
      </c>
      <c r="F5" s="129" t="s">
        <v>411</v>
      </c>
      <c r="G5" s="129" t="s">
        <v>412</v>
      </c>
      <c r="H5" s="129" t="s">
        <v>90</v>
      </c>
      <c r="I5" s="129">
        <v>98372</v>
      </c>
    </row>
    <row r="6" spans="1:9" s="127" customFormat="1" ht="30" customHeight="1">
      <c r="A6" s="128">
        <v>142141</v>
      </c>
      <c r="B6" s="130" t="s">
        <v>419</v>
      </c>
      <c r="C6" s="129" t="s">
        <v>420</v>
      </c>
      <c r="D6" s="129" t="s">
        <v>421</v>
      </c>
      <c r="E6" s="129" t="s">
        <v>422</v>
      </c>
      <c r="F6" s="129" t="s">
        <v>423</v>
      </c>
      <c r="G6" s="129" t="s">
        <v>412</v>
      </c>
      <c r="H6" s="129" t="s">
        <v>90</v>
      </c>
      <c r="I6" s="129">
        <v>98373</v>
      </c>
    </row>
    <row r="7" spans="1:9" ht="30" customHeight="1">
      <c r="A7" s="126"/>
      <c r="B7" s="132"/>
      <c r="C7" s="132"/>
      <c r="D7" s="132"/>
      <c r="E7" s="132"/>
      <c r="F7" s="132"/>
      <c r="G7" s="132"/>
      <c r="H7" s="126"/>
      <c r="I7" s="126"/>
    </row>
    <row r="8" spans="1:9" ht="30" customHeight="1">
      <c r="A8" s="126"/>
      <c r="B8" s="126"/>
      <c r="C8" s="126"/>
      <c r="D8" s="126"/>
      <c r="E8" s="126"/>
      <c r="F8" s="126"/>
      <c r="G8" s="126"/>
      <c r="H8" s="126"/>
      <c r="I8" s="126"/>
    </row>
    <row r="9" spans="1:9" ht="30" customHeight="1">
      <c r="A9" s="126"/>
      <c r="B9" s="126"/>
      <c r="C9" s="126"/>
      <c r="D9" s="126"/>
      <c r="E9" s="126"/>
      <c r="F9" s="126"/>
      <c r="G9" s="126"/>
      <c r="H9" s="126"/>
      <c r="I9" s="126"/>
    </row>
    <row r="10" spans="1:9" ht="30" customHeight="1">
      <c r="A10" s="126"/>
      <c r="B10" s="126"/>
      <c r="C10" s="126"/>
      <c r="D10" s="126"/>
      <c r="E10" s="126"/>
      <c r="F10" s="126"/>
      <c r="G10" s="126"/>
      <c r="H10" s="126"/>
      <c r="I10" s="126"/>
    </row>
    <row r="11" spans="1:9" ht="30" customHeight="1">
      <c r="A11" s="126"/>
      <c r="B11" s="126"/>
      <c r="C11" s="126"/>
      <c r="D11" s="126"/>
      <c r="E11" s="126"/>
      <c r="F11" s="126"/>
      <c r="G11" s="126"/>
      <c r="H11" s="126"/>
      <c r="I11" s="126"/>
    </row>
    <row r="12" spans="1:9" ht="30" customHeight="1">
      <c r="A12" s="126"/>
      <c r="B12" s="126"/>
      <c r="C12" s="126"/>
      <c r="D12" s="126"/>
      <c r="E12" s="126"/>
      <c r="F12" s="126"/>
      <c r="G12" s="126"/>
      <c r="H12" s="126"/>
      <c r="I12" s="126"/>
    </row>
    <row r="13" spans="1:9" ht="30" customHeight="1">
      <c r="A13" s="126"/>
      <c r="B13" s="126"/>
      <c r="C13" s="126"/>
      <c r="D13" s="126"/>
      <c r="E13" s="126"/>
      <c r="F13" s="126"/>
      <c r="G13" s="126"/>
      <c r="H13" s="126"/>
      <c r="I13" s="126"/>
    </row>
    <row r="14" spans="1:9" ht="30" customHeight="1">
      <c r="A14" s="126"/>
      <c r="B14" s="126"/>
      <c r="C14" s="126"/>
      <c r="D14" s="126"/>
      <c r="E14" s="126"/>
      <c r="F14" s="126"/>
      <c r="G14" s="126"/>
      <c r="H14" s="126"/>
      <c r="I14" s="126"/>
    </row>
    <row r="15" spans="1:9" ht="30" customHeight="1">
      <c r="A15" s="126"/>
      <c r="B15" s="126"/>
      <c r="C15" s="126"/>
      <c r="D15" s="126"/>
      <c r="E15" s="126"/>
      <c r="F15" s="126"/>
      <c r="G15" s="126"/>
      <c r="H15" s="126"/>
      <c r="I15" s="126"/>
    </row>
    <row r="16" spans="1:9" ht="30" customHeight="1">
      <c r="A16" s="126"/>
      <c r="B16" s="126"/>
      <c r="C16" s="126"/>
      <c r="D16" s="126"/>
      <c r="E16" s="126"/>
      <c r="F16" s="126"/>
      <c r="G16" s="126"/>
      <c r="H16" s="126"/>
      <c r="I16" s="126"/>
    </row>
    <row r="17" spans="1:9" ht="30" customHeight="1">
      <c r="A17" s="126"/>
      <c r="B17" s="126"/>
      <c r="C17" s="126"/>
      <c r="D17" s="126"/>
      <c r="E17" s="126"/>
      <c r="F17" s="126"/>
      <c r="G17" s="126"/>
      <c r="H17" s="126"/>
      <c r="I17" s="126"/>
    </row>
    <row r="18" spans="1:9" ht="30" customHeight="1">
      <c r="A18" s="126"/>
      <c r="B18" s="126"/>
      <c r="C18" s="126"/>
      <c r="D18" s="126"/>
      <c r="E18" s="126"/>
      <c r="F18" s="126"/>
      <c r="G18" s="126"/>
      <c r="H18" s="126"/>
      <c r="I18" s="126"/>
    </row>
    <row r="19" spans="1:9" ht="30" customHeight="1">
      <c r="A19" s="126"/>
      <c r="B19" s="126"/>
      <c r="C19" s="126"/>
      <c r="D19" s="126"/>
      <c r="E19" s="126"/>
      <c r="F19" s="126"/>
      <c r="G19" s="126"/>
      <c r="H19" s="126"/>
      <c r="I19" s="126"/>
    </row>
    <row r="20" spans="1:9" ht="30" customHeight="1">
      <c r="A20" s="126"/>
      <c r="B20" s="126"/>
      <c r="C20" s="126"/>
      <c r="D20" s="126"/>
      <c r="E20" s="126"/>
      <c r="F20" s="126"/>
      <c r="G20" s="126"/>
      <c r="H20" s="126"/>
      <c r="I20" s="126"/>
    </row>
  </sheetData>
  <phoneticPr fontId="53" type="noConversion"/>
  <pageMargins left="0.7" right="0.7" top="0.75" bottom="0.75" header="0.3" footer="0.3"/>
  <headerFooter>
    <oddHeader>&amp;C&amp;"Calibri"&amp;10&amp;K000000 Internal Use&amp;1#_x000D_</oddHeader>
    <oddFooter>&amp;C_x000D_&amp;1#&amp;"Calibri"&amp;10&amp;K000000 Internal Use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4E81-0CFA-484E-9055-0AE9276EBCF4}">
  <sheetPr codeName="Sheet5">
    <tabColor rgb="FF81BE4A"/>
  </sheetPr>
  <dimension ref="A1:B18"/>
  <sheetViews>
    <sheetView zoomScale="70" zoomScaleNormal="70" workbookViewId="0">
      <selection activeCell="A4" sqref="A4:A7"/>
    </sheetView>
  </sheetViews>
  <sheetFormatPr defaultColWidth="9.140625" defaultRowHeight="50.1" customHeight="1"/>
  <cols>
    <col min="1" max="1" width="49.42578125" customWidth="1"/>
    <col min="2" max="2" width="127.42578125" customWidth="1"/>
  </cols>
  <sheetData>
    <row r="1" spans="1:2" ht="60.75" customHeight="1" thickTop="1" thickBot="1">
      <c r="A1" s="368" t="s">
        <v>443</v>
      </c>
      <c r="B1" s="369"/>
    </row>
    <row r="2" spans="1:2" ht="59.25" customHeight="1" thickTop="1" thickBot="1">
      <c r="A2" s="370" t="s">
        <v>444</v>
      </c>
      <c r="B2" s="371"/>
    </row>
    <row r="3" spans="1:2" ht="50.1" customHeight="1" thickTop="1" thickBot="1">
      <c r="A3" s="162" t="s">
        <v>425</v>
      </c>
      <c r="B3" s="163" t="s">
        <v>426</v>
      </c>
    </row>
    <row r="4" spans="1:2" ht="50.1" customHeight="1" thickTop="1" thickBot="1">
      <c r="A4" s="378" t="s">
        <v>427</v>
      </c>
      <c r="B4" s="159" t="s">
        <v>431</v>
      </c>
    </row>
    <row r="5" spans="1:2" ht="50.1" customHeight="1" thickTop="1" thickBot="1">
      <c r="A5" s="378"/>
      <c r="B5" s="159" t="s">
        <v>432</v>
      </c>
    </row>
    <row r="6" spans="1:2" ht="50.1" customHeight="1" thickTop="1" thickBot="1">
      <c r="A6" s="378"/>
      <c r="B6" s="159" t="s">
        <v>433</v>
      </c>
    </row>
    <row r="7" spans="1:2" ht="50.1" customHeight="1" thickTop="1" thickBot="1">
      <c r="A7" s="378"/>
      <c r="B7" s="159" t="s">
        <v>438</v>
      </c>
    </row>
    <row r="8" spans="1:2" ht="200.1" customHeight="1" thickTop="1" thickBot="1">
      <c r="A8" s="158" t="s">
        <v>428</v>
      </c>
      <c r="B8" s="160" t="s">
        <v>439</v>
      </c>
    </row>
    <row r="9" spans="1:2" ht="50.1" customHeight="1" thickTop="1" thickBot="1">
      <c r="A9" s="378" t="s">
        <v>429</v>
      </c>
      <c r="B9" s="160" t="s">
        <v>434</v>
      </c>
    </row>
    <row r="10" spans="1:2" ht="50.1" customHeight="1" thickTop="1" thickBot="1">
      <c r="A10" s="378"/>
      <c r="B10" s="160" t="s">
        <v>440</v>
      </c>
    </row>
    <row r="11" spans="1:2" ht="50.1" customHeight="1" thickTop="1" thickBot="1">
      <c r="A11" s="378"/>
      <c r="B11" s="160" t="s">
        <v>435</v>
      </c>
    </row>
    <row r="12" spans="1:2" ht="50.1" customHeight="1" thickTop="1" thickBot="1">
      <c r="A12" s="379"/>
      <c r="B12" s="161" t="s">
        <v>438</v>
      </c>
    </row>
    <row r="13" spans="1:2" ht="51" customHeight="1">
      <c r="A13" s="380" t="s">
        <v>441</v>
      </c>
      <c r="B13" s="381"/>
    </row>
    <row r="14" spans="1:2" ht="15" customHeight="1" thickBot="1">
      <c r="A14" s="382"/>
      <c r="B14" s="383"/>
    </row>
    <row r="15" spans="1:2" ht="50.1" customHeight="1" thickBot="1">
      <c r="A15" s="372" t="s">
        <v>430</v>
      </c>
      <c r="B15" s="373"/>
    </row>
    <row r="16" spans="1:2" s="142" customFormat="1" ht="36.75" customHeight="1">
      <c r="A16" s="374" t="s">
        <v>437</v>
      </c>
      <c r="B16" s="375"/>
    </row>
    <row r="17" spans="1:2" s="142" customFormat="1" ht="195" customHeight="1" thickBot="1">
      <c r="A17" s="376" t="s">
        <v>436</v>
      </c>
      <c r="B17" s="377"/>
    </row>
    <row r="18" spans="1:2" ht="50.1" customHeight="1" thickTop="1"/>
  </sheetData>
  <sheetProtection algorithmName="SHA-512" hashValue="baJvRhOGyxw9XRlbtV3Frb79Y6t7LDPsNs9KL+jYXPk4GOo86/6sn29+ibq8dNIqdAVMnUT9GygPSdV0RJze0g==" saltValue="7k/pdhc2Pqalmuk0TluboQ==" spinCount="100000" sheet="1" objects="1" scenarios="1"/>
  <mergeCells count="8">
    <mergeCell ref="A1:B1"/>
    <mergeCell ref="A2:B2"/>
    <mergeCell ref="A15:B15"/>
    <mergeCell ref="A16:B16"/>
    <mergeCell ref="A17:B17"/>
    <mergeCell ref="A4:A7"/>
    <mergeCell ref="A9:A12"/>
    <mergeCell ref="A13: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S52"/>
  <sheetViews>
    <sheetView showGridLines="0" showRowColHeaders="0" tabSelected="1" zoomScale="70" zoomScaleNormal="70" zoomScaleSheetLayoutView="40" workbookViewId="0">
      <pane xSplit="1" ySplit="9" topLeftCell="B10" activePane="bottomRight" state="frozen"/>
      <selection pane="topRight" activeCell="B4" sqref="B4"/>
      <selection pane="bottomLeft" activeCell="B4" sqref="B4"/>
      <selection pane="bottomRight" activeCell="F11" sqref="F11"/>
    </sheetView>
  </sheetViews>
  <sheetFormatPr defaultColWidth="9.140625" defaultRowHeight="20.100000000000001" customHeight="1"/>
  <cols>
    <col min="1" max="3" width="5.7109375" style="169" customWidth="1"/>
    <col min="4" max="4" width="47.5703125" style="169" customWidth="1"/>
    <col min="5" max="5" width="14.5703125" style="169" customWidth="1"/>
    <col min="6" max="6" width="52.85546875" style="169" customWidth="1"/>
    <col min="7" max="7" width="66.42578125" style="169" customWidth="1"/>
    <col min="8" max="8" width="8.42578125" style="169" customWidth="1"/>
    <col min="9" max="9" width="15.5703125" style="169" customWidth="1"/>
    <col min="10" max="10" width="13.28515625" style="169" customWidth="1"/>
    <col min="11" max="11" width="14" style="169" customWidth="1"/>
    <col min="12" max="13" width="18.5703125" style="116" customWidth="1"/>
    <col min="14" max="14" width="15" style="169" customWidth="1"/>
    <col min="15" max="15" width="14.28515625" style="169" customWidth="1"/>
    <col min="16" max="16" width="15.5703125" style="169" customWidth="1"/>
    <col min="17" max="17" width="5.28515625" style="169" customWidth="1"/>
    <col min="18" max="18" width="6" style="171" customWidth="1"/>
    <col min="19" max="19" width="9.7109375" style="169" bestFit="1" customWidth="1"/>
    <col min="20" max="16384" width="9.140625" style="169"/>
  </cols>
  <sheetData>
    <row r="1" spans="1:18" ht="20.100000000000001" customHeight="1">
      <c r="D1" s="170"/>
      <c r="E1" s="170"/>
      <c r="Q1" s="171"/>
      <c r="R1" s="169"/>
    </row>
    <row r="2" spans="1:18" ht="20.100000000000001" customHeight="1">
      <c r="C2" s="170"/>
      <c r="D2" s="170"/>
      <c r="E2" s="170"/>
      <c r="Q2" s="171"/>
      <c r="R2" s="172"/>
    </row>
    <row r="3" spans="1:18" ht="20.100000000000001" customHeight="1">
      <c r="C3" s="170"/>
      <c r="D3" s="170"/>
      <c r="E3" s="170"/>
      <c r="Q3" s="171"/>
      <c r="R3" s="172"/>
    </row>
    <row r="4" spans="1:18" ht="20.100000000000001" customHeight="1">
      <c r="B4" s="173"/>
      <c r="Q4" s="174"/>
      <c r="R4" s="175"/>
    </row>
    <row r="5" spans="1:18" ht="20.100000000000001" customHeight="1">
      <c r="B5" s="173"/>
      <c r="D5" s="176"/>
      <c r="Q5" s="174"/>
      <c r="R5" s="169"/>
    </row>
    <row r="6" spans="1:18" ht="20.100000000000001" customHeight="1">
      <c r="B6" s="173"/>
      <c r="D6" s="176"/>
      <c r="Q6" s="174"/>
      <c r="R6" s="169"/>
    </row>
    <row r="7" spans="1:18" ht="33.75" customHeight="1">
      <c r="B7" s="173"/>
      <c r="C7" s="177" t="str">
        <f>CONCATENATE(DATA!A38," ",DATA!A39)</f>
        <v>Business Lighting Express (BLx) Application V26.1</v>
      </c>
      <c r="D7" s="176"/>
      <c r="R7" s="169"/>
    </row>
    <row r="8" spans="1:18" ht="20.100000000000001" customHeight="1">
      <c r="C8" s="178" t="s">
        <v>447</v>
      </c>
      <c r="D8" s="179"/>
      <c r="E8" s="176"/>
      <c r="R8" s="169"/>
    </row>
    <row r="9" spans="1:18" ht="32.25" customHeight="1">
      <c r="D9" s="179"/>
      <c r="E9" s="176"/>
      <c r="R9" s="169"/>
    </row>
    <row r="10" spans="1:18" ht="11.25" customHeight="1" thickBot="1">
      <c r="C10" s="179"/>
      <c r="J10" s="116"/>
      <c r="R10" s="169"/>
    </row>
    <row r="11" spans="1:18" ht="20.100000000000001" customHeight="1" thickTop="1">
      <c r="C11" s="258" t="s">
        <v>424</v>
      </c>
      <c r="D11" s="259"/>
      <c r="E11" s="180"/>
      <c r="J11" s="117"/>
      <c r="L11" s="292" t="s">
        <v>92</v>
      </c>
      <c r="M11" s="245"/>
      <c r="N11" s="260" t="s">
        <v>138</v>
      </c>
      <c r="O11" s="260"/>
      <c r="P11" s="261"/>
      <c r="R11" s="169"/>
    </row>
    <row r="12" spans="1:18" ht="20.100000000000001" customHeight="1" thickBot="1">
      <c r="C12" s="256"/>
      <c r="D12" s="257"/>
      <c r="E12" s="181"/>
      <c r="L12" s="293"/>
      <c r="M12" s="246"/>
      <c r="N12" s="262"/>
      <c r="O12" s="262"/>
      <c r="P12" s="263"/>
      <c r="R12" s="169"/>
    </row>
    <row r="13" spans="1:18" ht="16.5" thickTop="1" thickBot="1">
      <c r="C13" s="270"/>
      <c r="D13" s="270"/>
      <c r="E13" s="181"/>
      <c r="L13" s="309" t="s">
        <v>93</v>
      </c>
      <c r="M13" s="244"/>
      <c r="N13" s="312" t="str">
        <f>IF(N11="","",VLOOKUP(N11,'2026 Lookup'!H2:I5,2,FALSE))</f>
        <v>karla.petersen@pse.com</v>
      </c>
      <c r="O13" s="312"/>
      <c r="P13" s="313"/>
      <c r="R13" s="169"/>
    </row>
    <row r="14" spans="1:18" ht="20.100000000000001" customHeight="1" thickTop="1" thickBot="1">
      <c r="C14" s="258" t="s">
        <v>94</v>
      </c>
      <c r="D14" s="259"/>
      <c r="E14" s="180"/>
      <c r="L14" s="310"/>
      <c r="M14" s="311"/>
      <c r="N14" s="314"/>
      <c r="O14" s="314"/>
      <c r="P14" s="315"/>
      <c r="R14" s="169"/>
    </row>
    <row r="15" spans="1:18" ht="15.75" thickTop="1" thickBot="1">
      <c r="C15" s="256"/>
      <c r="D15" s="257"/>
      <c r="L15" s="169"/>
      <c r="M15" s="169"/>
      <c r="O15" s="171"/>
      <c r="R15" s="169"/>
    </row>
    <row r="16" spans="1:18" s="183" customFormat="1" ht="14.25" customHeight="1" thickTop="1" thickBot="1">
      <c r="A16" s="182"/>
      <c r="C16" s="271"/>
      <c r="D16" s="271"/>
      <c r="E16" s="184"/>
      <c r="F16" s="184"/>
      <c r="G16" s="184"/>
      <c r="H16" s="184"/>
      <c r="I16" s="184"/>
      <c r="J16" s="184"/>
      <c r="K16" s="184"/>
      <c r="L16" s="169"/>
      <c r="M16" s="169"/>
      <c r="N16" s="169"/>
      <c r="O16" s="171"/>
      <c r="P16" s="169"/>
      <c r="R16" s="171"/>
    </row>
    <row r="17" spans="1:19" ht="20.100000000000001" customHeight="1" thickTop="1">
      <c r="A17" s="185"/>
      <c r="C17" s="266" t="s">
        <v>95</v>
      </c>
      <c r="D17" s="267"/>
      <c r="E17" s="264"/>
      <c r="F17" s="264"/>
      <c r="G17" s="264"/>
      <c r="H17" s="267" t="s">
        <v>96</v>
      </c>
      <c r="I17" s="267"/>
      <c r="J17" s="264"/>
      <c r="K17" s="264"/>
      <c r="L17" s="264"/>
      <c r="M17" s="301" t="s">
        <v>97</v>
      </c>
      <c r="N17" s="247"/>
      <c r="O17" s="247"/>
      <c r="P17" s="248"/>
      <c r="Q17" s="181"/>
      <c r="R17" s="169"/>
    </row>
    <row r="18" spans="1:19" ht="20.100000000000001" customHeight="1" thickBot="1">
      <c r="A18" s="185"/>
      <c r="C18" s="268"/>
      <c r="D18" s="269"/>
      <c r="E18" s="265"/>
      <c r="F18" s="265"/>
      <c r="G18" s="265"/>
      <c r="H18" s="269"/>
      <c r="I18" s="269"/>
      <c r="J18" s="265"/>
      <c r="K18" s="265"/>
      <c r="L18" s="265"/>
      <c r="M18" s="302"/>
      <c r="N18" s="249"/>
      <c r="O18" s="249"/>
      <c r="P18" s="250"/>
      <c r="R18" s="169"/>
    </row>
    <row r="19" spans="1:19" ht="20.100000000000001" customHeight="1" thickTop="1" thickBot="1">
      <c r="A19" s="185"/>
      <c r="N19" s="251"/>
      <c r="O19" s="251"/>
      <c r="P19" s="251"/>
    </row>
    <row r="20" spans="1:19" s="181" customFormat="1" ht="20.100000000000001" customHeight="1" thickTop="1">
      <c r="A20" s="186"/>
      <c r="C20" s="252" t="s">
        <v>79</v>
      </c>
      <c r="D20" s="253"/>
      <c r="E20" s="253"/>
      <c r="F20" s="243" t="s">
        <v>98</v>
      </c>
      <c r="G20" s="243"/>
      <c r="H20" s="243" t="s">
        <v>99</v>
      </c>
      <c r="I20" s="243"/>
      <c r="J20" s="243" t="s">
        <v>100</v>
      </c>
      <c r="K20" s="303" t="s">
        <v>101</v>
      </c>
      <c r="L20" s="303"/>
      <c r="M20" s="303"/>
      <c r="N20" s="303"/>
      <c r="O20" s="303"/>
      <c r="P20" s="304"/>
      <c r="R20" s="187"/>
    </row>
    <row r="21" spans="1:19" s="181" customFormat="1" ht="20.100000000000001" customHeight="1">
      <c r="A21" s="186"/>
      <c r="C21" s="254"/>
      <c r="D21" s="255"/>
      <c r="E21" s="255"/>
      <c r="F21" s="244"/>
      <c r="G21" s="244"/>
      <c r="H21" s="244"/>
      <c r="I21" s="244"/>
      <c r="J21" s="244"/>
      <c r="K21" s="305"/>
      <c r="L21" s="305"/>
      <c r="M21" s="305"/>
      <c r="N21" s="305"/>
      <c r="O21" s="305"/>
      <c r="P21" s="306"/>
      <c r="R21" s="187"/>
    </row>
    <row r="22" spans="1:19" ht="20.100000000000001" customHeight="1" thickBot="1">
      <c r="A22" s="185"/>
      <c r="C22" s="242"/>
      <c r="D22" s="241"/>
      <c r="E22" s="241"/>
      <c r="F22" s="241"/>
      <c r="G22" s="241"/>
      <c r="H22" s="300"/>
      <c r="I22" s="300"/>
      <c r="J22" s="233"/>
      <c r="K22" s="307"/>
      <c r="L22" s="307"/>
      <c r="M22" s="307"/>
      <c r="N22" s="307"/>
      <c r="O22" s="307"/>
      <c r="P22" s="308"/>
    </row>
    <row r="23" spans="1:19" ht="20.100000000000001" customHeight="1" thickTop="1" thickBot="1">
      <c r="A23" s="185"/>
      <c r="H23" s="172"/>
      <c r="L23" s="169"/>
      <c r="M23" s="169"/>
    </row>
    <row r="24" spans="1:19" s="189" customFormat="1" ht="20.100000000000001" customHeight="1" thickTop="1">
      <c r="A24" s="188"/>
      <c r="C24" s="190"/>
      <c r="D24" s="336" t="s">
        <v>102</v>
      </c>
      <c r="E24" s="338" t="s">
        <v>103</v>
      </c>
      <c r="F24" s="243" t="s">
        <v>104</v>
      </c>
      <c r="G24" s="243" t="s">
        <v>105</v>
      </c>
      <c r="H24" s="245" t="s">
        <v>106</v>
      </c>
      <c r="I24" s="334" t="s">
        <v>107</v>
      </c>
      <c r="J24" s="316" t="s">
        <v>108</v>
      </c>
      <c r="K24" s="316" t="s">
        <v>109</v>
      </c>
      <c r="L24" s="316" t="s">
        <v>110</v>
      </c>
      <c r="M24" s="330" t="s">
        <v>111</v>
      </c>
      <c r="N24" s="330" t="s">
        <v>112</v>
      </c>
      <c r="O24" s="316" t="s">
        <v>113</v>
      </c>
      <c r="P24" s="332" t="s">
        <v>114</v>
      </c>
      <c r="Q24" s="191"/>
    </row>
    <row r="25" spans="1:19" s="193" customFormat="1" ht="30" customHeight="1">
      <c r="A25" s="192"/>
      <c r="C25" s="194"/>
      <c r="D25" s="337"/>
      <c r="E25" s="339"/>
      <c r="F25" s="244"/>
      <c r="G25" s="244"/>
      <c r="H25" s="246"/>
      <c r="I25" s="335"/>
      <c r="J25" s="317"/>
      <c r="K25" s="317"/>
      <c r="L25" s="317"/>
      <c r="M25" s="331"/>
      <c r="N25" s="331"/>
      <c r="O25" s="317"/>
      <c r="P25" s="333"/>
    </row>
    <row r="26" spans="1:19" s="190" customFormat="1" ht="20.100000000000001" customHeight="1">
      <c r="A26" s="195"/>
      <c r="C26" s="176">
        <v>1</v>
      </c>
      <c r="D26" s="217"/>
      <c r="E26" s="218"/>
      <c r="F26" s="219"/>
      <c r="G26" s="219"/>
      <c r="H26" s="220"/>
      <c r="I26" s="221"/>
      <c r="J26" s="211" t="str">
        <f>IF(R26&gt;0,F39*R26,"")</f>
        <v/>
      </c>
      <c r="K26" s="211" t="str">
        <f>IFERROR(IF(Q26="","",MIN(J26/H26,VLOOKUP(D26,Table3[[Fixture Type]:[Measure Cost]],3,FALSE))),"")</f>
        <v/>
      </c>
      <c r="L26" s="211" t="str">
        <f t="shared" ref="L26:L35" si="0">IFERROR(H26*K26,"")</f>
        <v/>
      </c>
      <c r="M26" s="212"/>
      <c r="N26" s="213"/>
      <c r="O26" s="214" t="str">
        <f>IFERROR(IF(R26="","",VLOOKUP(D26,Table3[[Fixture Type]:[Measure Cost]],2,FALSE))*H26,"")</f>
        <v/>
      </c>
      <c r="P26" s="222" t="str">
        <f>IFERROR(IF(D26="","",VLOOKUP(D26,Table3[[Fixture Type]:[Measure Cost]],4,FALSE))*H26,"")</f>
        <v/>
      </c>
      <c r="Q26" s="196" t="str">
        <f t="shared" ref="Q26:Q35" si="1">IF(H26&gt;0,H26*I26,"")</f>
        <v/>
      </c>
      <c r="R26" s="197">
        <f>IFERROR(Q26/SUM(Q26:Q35),0)</f>
        <v>0</v>
      </c>
      <c r="S26" s="190" t="e">
        <f>VLOOKUP(D26,Table3[[Fixture Type]:[DSMc ID]],5,0)</f>
        <v>#N/A</v>
      </c>
    </row>
    <row r="27" spans="1:19" s="190" customFormat="1" ht="20.100000000000001" customHeight="1">
      <c r="A27" s="195"/>
      <c r="C27" s="176">
        <v>2</v>
      </c>
      <c r="D27" s="217"/>
      <c r="E27" s="218"/>
      <c r="F27" s="219"/>
      <c r="G27" s="219"/>
      <c r="H27" s="220"/>
      <c r="I27" s="221"/>
      <c r="J27" s="211" t="str">
        <f>IF(R27&gt;0,F39*R27,"")</f>
        <v/>
      </c>
      <c r="K27" s="211" t="str">
        <f>IFERROR(IF(Q27="","",MIN(J27/H27,VLOOKUP(D27,Table3[[Fixture Type]:[Measure Cost]],3,FALSE))),"")</f>
        <v/>
      </c>
      <c r="L27" s="211" t="str">
        <f t="shared" si="0"/>
        <v/>
      </c>
      <c r="M27" s="212"/>
      <c r="N27" s="213"/>
      <c r="O27" s="214" t="str">
        <f>IFERROR(IF(R27="","",VLOOKUP(D27,Table3[[Fixture Type]:[Measure Cost]],2,FALSE))*H27,"")</f>
        <v/>
      </c>
      <c r="P27" s="222" t="str">
        <f>IFERROR(IF(D27="","",VLOOKUP(D27,Table3[[Fixture Type]:[Measure Cost]],4,FALSE))*H27,"")</f>
        <v/>
      </c>
      <c r="Q27" s="196" t="str">
        <f t="shared" si="1"/>
        <v/>
      </c>
      <c r="R27" s="197">
        <f>IFERROR(Q27/SUM(Q26:Q35),0)</f>
        <v>0</v>
      </c>
      <c r="S27" s="190" t="e">
        <f>VLOOKUP(D27,Table3[[Fixture Type]:[DSMc ID]],5,0)</f>
        <v>#N/A</v>
      </c>
    </row>
    <row r="28" spans="1:19" s="190" customFormat="1" ht="20.100000000000001" customHeight="1">
      <c r="A28" s="195"/>
      <c r="C28" s="176">
        <v>3</v>
      </c>
      <c r="D28" s="217"/>
      <c r="E28" s="218"/>
      <c r="F28" s="219"/>
      <c r="G28" s="219"/>
      <c r="H28" s="220"/>
      <c r="I28" s="221"/>
      <c r="J28" s="211" t="str">
        <f>IF(R28&gt;0,F39*R28,"")</f>
        <v/>
      </c>
      <c r="K28" s="211" t="str">
        <f>IFERROR(IF(Q28="","",MIN(J28/H28,VLOOKUP(D28,Table3[[Fixture Type]:[Measure Cost]],3,FALSE))),"")</f>
        <v/>
      </c>
      <c r="L28" s="211" t="str">
        <f t="shared" si="0"/>
        <v/>
      </c>
      <c r="M28" s="212"/>
      <c r="N28" s="213"/>
      <c r="O28" s="214" t="str">
        <f>IFERROR(IF(R28="","",VLOOKUP(D28,Table3[[Fixture Type]:[Measure Cost]],2,FALSE))*H28,"")</f>
        <v/>
      </c>
      <c r="P28" s="222" t="str">
        <f>IFERROR(IF(D28="","",VLOOKUP(D28,Table3[[Fixture Type]:[Measure Cost]],4,FALSE))*H28,"")</f>
        <v/>
      </c>
      <c r="Q28" s="196" t="str">
        <f t="shared" si="1"/>
        <v/>
      </c>
      <c r="R28" s="197">
        <f>IFERROR(Q28/SUM(Q26:Q35),0)</f>
        <v>0</v>
      </c>
      <c r="S28" s="190" t="e">
        <f>VLOOKUP(D28,Table3[[Fixture Type]:[DSMc ID]],5,0)</f>
        <v>#N/A</v>
      </c>
    </row>
    <row r="29" spans="1:19" s="190" customFormat="1" ht="20.100000000000001" customHeight="1">
      <c r="A29" s="195"/>
      <c r="C29" s="176">
        <v>4</v>
      </c>
      <c r="D29" s="217"/>
      <c r="E29" s="218"/>
      <c r="F29" s="219"/>
      <c r="G29" s="219"/>
      <c r="H29" s="220"/>
      <c r="I29" s="221"/>
      <c r="J29" s="211" t="str">
        <f>IF(R29&gt;0,F39*R29,"")</f>
        <v/>
      </c>
      <c r="K29" s="211" t="str">
        <f>IFERROR(IF(Q29="","",MIN(J29/H29,VLOOKUP(D29,Table3[[Fixture Type]:[Measure Cost]],3,FALSE))),"")</f>
        <v/>
      </c>
      <c r="L29" s="211" t="str">
        <f t="shared" si="0"/>
        <v/>
      </c>
      <c r="M29" s="212"/>
      <c r="N29" s="213"/>
      <c r="O29" s="214" t="str">
        <f>IFERROR(IF(R29="","",VLOOKUP(D29,Table3[[Fixture Type]:[Measure Cost]],2,FALSE))*H29,"")</f>
        <v/>
      </c>
      <c r="P29" s="222" t="str">
        <f>IFERROR(IF(D29="","",VLOOKUP(D29,Table3[[Fixture Type]:[Measure Cost]],4,FALSE))*H29,"")</f>
        <v/>
      </c>
      <c r="Q29" s="196" t="str">
        <f t="shared" si="1"/>
        <v/>
      </c>
      <c r="R29" s="197">
        <f>IFERROR(Q29/SUM(Q26:Q35),0)</f>
        <v>0</v>
      </c>
      <c r="S29" s="190" t="e">
        <f>VLOOKUP(D29,Table3[[Fixture Type]:[DSMc ID]],5,0)</f>
        <v>#N/A</v>
      </c>
    </row>
    <row r="30" spans="1:19" s="190" customFormat="1" ht="20.100000000000001" customHeight="1">
      <c r="A30" s="195"/>
      <c r="C30" s="176">
        <v>5</v>
      </c>
      <c r="D30" s="217"/>
      <c r="E30" s="218"/>
      <c r="F30" s="219"/>
      <c r="G30" s="219"/>
      <c r="H30" s="220"/>
      <c r="I30" s="221"/>
      <c r="J30" s="211" t="str">
        <f>IF(R30&gt;0,F39*R30,"")</f>
        <v/>
      </c>
      <c r="K30" s="211" t="str">
        <f>IFERROR(IF(Q30="","",MIN(J30/H30,VLOOKUP(D30,Table3[[Fixture Type]:[Measure Cost]],3,FALSE))),"")</f>
        <v/>
      </c>
      <c r="L30" s="211" t="str">
        <f t="shared" si="0"/>
        <v/>
      </c>
      <c r="M30" s="212"/>
      <c r="N30" s="213"/>
      <c r="O30" s="214" t="str">
        <f>IFERROR(IF(R30="","",VLOOKUP(D30,Table3[[Fixture Type]:[Measure Cost]],2,FALSE))*H30,"")</f>
        <v/>
      </c>
      <c r="P30" s="222" t="str">
        <f>IFERROR(IF(D30="","",VLOOKUP(D30,Table3[[Fixture Type]:[Measure Cost]],4,FALSE))*H30,"")</f>
        <v/>
      </c>
      <c r="Q30" s="196" t="str">
        <f t="shared" si="1"/>
        <v/>
      </c>
      <c r="R30" s="197">
        <f>IFERROR(Q30/SUM(Q26:Q35),0)</f>
        <v>0</v>
      </c>
      <c r="S30" s="190" t="e">
        <f>VLOOKUP(D30,Table3[[Fixture Type]:[DSMc ID]],5,0)</f>
        <v>#N/A</v>
      </c>
    </row>
    <row r="31" spans="1:19" s="190" customFormat="1" ht="20.100000000000001" customHeight="1">
      <c r="A31" s="195"/>
      <c r="C31" s="176">
        <v>6</v>
      </c>
      <c r="D31" s="217"/>
      <c r="E31" s="218"/>
      <c r="F31" s="219"/>
      <c r="G31" s="219"/>
      <c r="H31" s="220"/>
      <c r="I31" s="221"/>
      <c r="J31" s="211" t="str">
        <f>IF(R31&gt;0,F39*R31,"")</f>
        <v/>
      </c>
      <c r="K31" s="211" t="str">
        <f>IFERROR(IF(Q31="","",MIN(J31/H31,VLOOKUP(D31,Table3[[Fixture Type]:[Measure Cost]],3,FALSE))),"")</f>
        <v/>
      </c>
      <c r="L31" s="211" t="str">
        <f t="shared" si="0"/>
        <v/>
      </c>
      <c r="M31" s="212"/>
      <c r="N31" s="213"/>
      <c r="O31" s="214" t="str">
        <f>IFERROR(IF(R31="","",VLOOKUP(D31,Table3[[Fixture Type]:[Measure Cost]],2,FALSE))*H31,"")</f>
        <v/>
      </c>
      <c r="P31" s="222" t="str">
        <f>IFERROR(IF(D31="","",VLOOKUP(D31,Table3[[Fixture Type]:[Measure Cost]],4,FALSE))*H31,"")</f>
        <v/>
      </c>
      <c r="Q31" s="196" t="str">
        <f t="shared" si="1"/>
        <v/>
      </c>
      <c r="R31" s="197">
        <f>IFERROR(Q31/SUM(Q26:Q35),0)</f>
        <v>0</v>
      </c>
      <c r="S31" s="190" t="e">
        <f>VLOOKUP(D31,Table3[[Fixture Type]:[DSMc ID]],5,0)</f>
        <v>#N/A</v>
      </c>
    </row>
    <row r="32" spans="1:19" s="190" customFormat="1" ht="20.100000000000001" customHeight="1">
      <c r="A32" s="195"/>
      <c r="C32" s="176">
        <v>7</v>
      </c>
      <c r="D32" s="217"/>
      <c r="E32" s="218"/>
      <c r="F32" s="219"/>
      <c r="G32" s="219"/>
      <c r="H32" s="220"/>
      <c r="I32" s="221"/>
      <c r="J32" s="211" t="str">
        <f>IF(R32&gt;0,F39*R32,"")</f>
        <v/>
      </c>
      <c r="K32" s="211" t="str">
        <f>IFERROR(IF(Q32="","",MIN(J32/H32,VLOOKUP(D32,Table3[[Fixture Type]:[Measure Cost]],3,FALSE))),"")</f>
        <v/>
      </c>
      <c r="L32" s="211" t="str">
        <f t="shared" si="0"/>
        <v/>
      </c>
      <c r="M32" s="212"/>
      <c r="N32" s="213"/>
      <c r="O32" s="214" t="str">
        <f>IFERROR(IF(R32="","",VLOOKUP(D32,Table3[[Fixture Type]:[Measure Cost]],2,FALSE))*H32,"")</f>
        <v/>
      </c>
      <c r="P32" s="222" t="str">
        <f>IFERROR(IF(D32="","",VLOOKUP(D32,Table3[[Fixture Type]:[Measure Cost]],4,FALSE))*H32,"")</f>
        <v/>
      </c>
      <c r="Q32" s="196" t="str">
        <f t="shared" si="1"/>
        <v/>
      </c>
      <c r="R32" s="197">
        <f>IFERROR(Q32/SUM(Q26:Q35),0)</f>
        <v>0</v>
      </c>
      <c r="S32" s="190" t="e">
        <f>VLOOKUP(D32,Table3[[Fixture Type]:[DSMc ID]],5,0)</f>
        <v>#N/A</v>
      </c>
    </row>
    <row r="33" spans="1:19" s="190" customFormat="1" ht="20.100000000000001" customHeight="1">
      <c r="A33" s="195"/>
      <c r="C33" s="176">
        <v>8</v>
      </c>
      <c r="D33" s="217"/>
      <c r="E33" s="218"/>
      <c r="F33" s="219"/>
      <c r="G33" s="219"/>
      <c r="H33" s="220"/>
      <c r="I33" s="221"/>
      <c r="J33" s="211" t="str">
        <f>IF(R33&gt;0,F39*R33,"")</f>
        <v/>
      </c>
      <c r="K33" s="211" t="str">
        <f>IFERROR(IF(Q33="","",MIN(J33/H33,VLOOKUP(D33,Table3[[Fixture Type]:[Measure Cost]],3,FALSE))),"")</f>
        <v/>
      </c>
      <c r="L33" s="211" t="str">
        <f t="shared" si="0"/>
        <v/>
      </c>
      <c r="M33" s="212"/>
      <c r="N33" s="213"/>
      <c r="O33" s="214" t="str">
        <f>IFERROR(IF(R33="","",VLOOKUP(D33,Table3[[Fixture Type]:[Measure Cost]],2,FALSE))*H33,"")</f>
        <v/>
      </c>
      <c r="P33" s="222" t="str">
        <f>IFERROR(IF(D33="","",VLOOKUP(D33,Table3[[Fixture Type]:[Measure Cost]],4,FALSE))*H33,"")</f>
        <v/>
      </c>
      <c r="Q33" s="196" t="str">
        <f t="shared" si="1"/>
        <v/>
      </c>
      <c r="R33" s="197">
        <f>IFERROR(Q33/SUM(Q26:Q35),0)</f>
        <v>0</v>
      </c>
      <c r="S33" s="190" t="e">
        <f>VLOOKUP(D33,Table3[[Fixture Type]:[DSMc ID]],5,0)</f>
        <v>#N/A</v>
      </c>
    </row>
    <row r="34" spans="1:19" s="190" customFormat="1" ht="20.100000000000001" customHeight="1">
      <c r="A34" s="195"/>
      <c r="C34" s="176">
        <v>9</v>
      </c>
      <c r="D34" s="217"/>
      <c r="E34" s="218"/>
      <c r="F34" s="219"/>
      <c r="G34" s="219"/>
      <c r="H34" s="220"/>
      <c r="I34" s="221"/>
      <c r="J34" s="211" t="str">
        <f>IF(R34&gt;0,F39*R34,"")</f>
        <v/>
      </c>
      <c r="K34" s="211" t="str">
        <f>IFERROR(IF(Q34="","",MIN(J34/H34,VLOOKUP(D34,Table3[[Fixture Type]:[Measure Cost]],3,FALSE))),"")</f>
        <v/>
      </c>
      <c r="L34" s="211" t="str">
        <f t="shared" si="0"/>
        <v/>
      </c>
      <c r="M34" s="212"/>
      <c r="N34" s="213"/>
      <c r="O34" s="214" t="str">
        <f>IFERROR(IF(R34="","",VLOOKUP(D34,Table3[[Fixture Type]:[Measure Cost]],2,FALSE))*H34,"")</f>
        <v/>
      </c>
      <c r="P34" s="222" t="str">
        <f>IFERROR(IF(D34="","",VLOOKUP(D34,Table3[[Fixture Type]:[Measure Cost]],4,FALSE))*H34,"")</f>
        <v/>
      </c>
      <c r="Q34" s="196" t="str">
        <f t="shared" si="1"/>
        <v/>
      </c>
      <c r="R34" s="197">
        <f>IFERROR(Q34/SUM(Q26:Q35),0)</f>
        <v>0</v>
      </c>
      <c r="S34" s="190" t="e">
        <f>VLOOKUP(D34,Table3[[Fixture Type]:[DSMc ID]],5,0)</f>
        <v>#N/A</v>
      </c>
    </row>
    <row r="35" spans="1:19" s="190" customFormat="1" ht="20.100000000000001" customHeight="1" thickBot="1">
      <c r="A35" s="195"/>
      <c r="C35" s="176">
        <v>10</v>
      </c>
      <c r="D35" s="223"/>
      <c r="E35" s="224"/>
      <c r="F35" s="225"/>
      <c r="G35" s="225"/>
      <c r="H35" s="226"/>
      <c r="I35" s="227"/>
      <c r="J35" s="228" t="str">
        <f>IF(R35&gt;0,F39*R35,"")</f>
        <v/>
      </c>
      <c r="K35" s="228" t="str">
        <f>IFERROR(IF(Q35="","",MIN(J35/H35,VLOOKUP(D35,Table3[[Fixture Type]:[Measure Cost]],3,FALSE))),"")</f>
        <v/>
      </c>
      <c r="L35" s="228" t="str">
        <f t="shared" si="0"/>
        <v/>
      </c>
      <c r="M35" s="229"/>
      <c r="N35" s="230"/>
      <c r="O35" s="231" t="str">
        <f>IFERROR(IF(R35="","",VLOOKUP(D35,Table3[[Fixture Type]:[Measure Cost]],2,FALSE))*H35,"")</f>
        <v/>
      </c>
      <c r="P35" s="232" t="str">
        <f>IFERROR(IF(D35="","",VLOOKUP(D35,Table3[[Fixture Type]:[Measure Cost]],4,FALSE))*H35,"")</f>
        <v/>
      </c>
      <c r="Q35" s="196" t="str">
        <f t="shared" si="1"/>
        <v/>
      </c>
      <c r="R35" s="197">
        <f>IFERROR(Q35/SUM(Q26:Q35),0)</f>
        <v>0</v>
      </c>
      <c r="S35" s="190" t="e">
        <f>VLOOKUP(D35,Table3[[Fixture Type]:[DSMc ID]],5,0)</f>
        <v>#N/A</v>
      </c>
    </row>
    <row r="36" spans="1:19" ht="20.100000000000001" customHeight="1" thickTop="1" thickBot="1">
      <c r="A36" s="185"/>
      <c r="D36" s="198"/>
      <c r="E36" s="199"/>
      <c r="F36" s="199"/>
      <c r="G36" s="199"/>
      <c r="H36" s="198"/>
      <c r="I36" s="199"/>
      <c r="J36" s="200"/>
      <c r="K36" s="200"/>
      <c r="L36" s="200"/>
      <c r="M36" s="118"/>
      <c r="N36" s="201"/>
      <c r="O36" s="199"/>
      <c r="P36" s="202"/>
      <c r="R36" s="196" t="str">
        <f>IF(F36&gt;0,F36*J36,"")</f>
        <v/>
      </c>
      <c r="S36" s="203"/>
    </row>
    <row r="37" spans="1:19" ht="20.100000000000001" customHeight="1" thickTop="1">
      <c r="A37" s="185"/>
      <c r="D37" s="318" t="s">
        <v>115</v>
      </c>
      <c r="E37" s="319"/>
      <c r="F37" s="234"/>
      <c r="H37" s="294" t="s">
        <v>116</v>
      </c>
      <c r="I37" s="295"/>
      <c r="J37" s="295"/>
      <c r="K37" s="343">
        <f>SUM(O26:O35)</f>
        <v>0</v>
      </c>
      <c r="L37" s="344"/>
      <c r="M37" s="239"/>
      <c r="N37" s="204"/>
      <c r="O37" s="322" t="s">
        <v>117</v>
      </c>
      <c r="P37" s="323"/>
      <c r="Q37" s="171"/>
      <c r="R37" s="169"/>
    </row>
    <row r="38" spans="1:19" ht="19.5" customHeight="1">
      <c r="A38" s="185"/>
      <c r="D38" s="278" t="s">
        <v>118</v>
      </c>
      <c r="E38" s="279"/>
      <c r="F38" s="235"/>
      <c r="G38" s="205" t="str">
        <f>IFERROR(E38/(E39-E38),"")</f>
        <v/>
      </c>
      <c r="H38" s="296"/>
      <c r="I38" s="297"/>
      <c r="J38" s="297"/>
      <c r="K38" s="345"/>
      <c r="L38" s="346"/>
      <c r="M38" s="239"/>
      <c r="O38" s="324"/>
      <c r="P38" s="325"/>
      <c r="Q38" s="171"/>
      <c r="R38" s="169"/>
    </row>
    <row r="39" spans="1:19" ht="20.100000000000001" customHeight="1">
      <c r="A39" s="185"/>
      <c r="D39" s="280" t="s">
        <v>119</v>
      </c>
      <c r="E39" s="281"/>
      <c r="F39" s="284">
        <f>SUM(Q26:Q35)+F37+F38</f>
        <v>0</v>
      </c>
      <c r="H39" s="296" t="s">
        <v>120</v>
      </c>
      <c r="I39" s="297"/>
      <c r="J39" s="297"/>
      <c r="K39" s="347">
        <f>SUM(L26:L35)</f>
        <v>0</v>
      </c>
      <c r="L39" s="348"/>
      <c r="M39" s="240"/>
      <c r="N39" s="206"/>
      <c r="O39" s="326">
        <f>SUM(P26:P35)</f>
        <v>0</v>
      </c>
      <c r="P39" s="327"/>
      <c r="Q39" s="171"/>
      <c r="R39" s="169"/>
    </row>
    <row r="40" spans="1:19" ht="20.100000000000001" customHeight="1" thickBot="1">
      <c r="A40" s="185"/>
      <c r="D40" s="282"/>
      <c r="E40" s="283"/>
      <c r="F40" s="285"/>
      <c r="H40" s="298"/>
      <c r="I40" s="299"/>
      <c r="J40" s="299"/>
      <c r="K40" s="349"/>
      <c r="L40" s="350"/>
      <c r="M40" s="240"/>
      <c r="N40" s="206"/>
      <c r="O40" s="328"/>
      <c r="P40" s="329"/>
      <c r="Q40" s="171"/>
      <c r="R40" s="169"/>
    </row>
    <row r="41" spans="1:19" ht="57.75" customHeight="1" thickTop="1" thickBot="1">
      <c r="A41" s="185"/>
      <c r="D41" s="110"/>
      <c r="E41" s="207"/>
      <c r="F41" s="207"/>
      <c r="H41" s="207"/>
      <c r="I41" s="110"/>
      <c r="J41" s="200"/>
      <c r="K41" s="200"/>
      <c r="L41" s="200"/>
      <c r="M41" s="206"/>
      <c r="N41" s="206"/>
      <c r="O41" s="206"/>
      <c r="P41" s="208"/>
      <c r="Q41" s="208"/>
      <c r="R41" s="169"/>
    </row>
    <row r="42" spans="1:19" ht="47.25" customHeight="1" thickTop="1">
      <c r="A42" s="185"/>
      <c r="D42" s="275" t="s">
        <v>121</v>
      </c>
      <c r="E42" s="207"/>
      <c r="F42" s="207"/>
      <c r="H42" s="207"/>
      <c r="I42" s="110"/>
      <c r="J42" s="207"/>
      <c r="L42" s="200"/>
      <c r="M42" s="206"/>
      <c r="N42" s="206"/>
      <c r="O42" s="206"/>
      <c r="P42" s="206"/>
      <c r="Q42" s="209"/>
    </row>
    <row r="43" spans="1:19" ht="20.100000000000001" customHeight="1" thickBot="1">
      <c r="D43" s="276"/>
    </row>
    <row r="44" spans="1:19" s="190" customFormat="1" ht="20.100000000000001" customHeight="1" thickTop="1">
      <c r="D44" s="236" t="s">
        <v>122</v>
      </c>
      <c r="E44" s="243" t="s">
        <v>123</v>
      </c>
      <c r="F44" s="243"/>
      <c r="G44" s="215" t="s">
        <v>80</v>
      </c>
      <c r="H44" s="320" t="s">
        <v>124</v>
      </c>
      <c r="I44" s="320"/>
      <c r="J44" s="321"/>
      <c r="N44" s="191"/>
    </row>
    <row r="45" spans="1:19" s="189" customFormat="1" ht="20.100000000000001" customHeight="1">
      <c r="D45" s="277"/>
      <c r="E45" s="277"/>
      <c r="F45" s="277"/>
      <c r="G45" s="277"/>
      <c r="H45" s="340"/>
      <c r="I45" s="340"/>
      <c r="J45" s="341"/>
      <c r="N45" s="210"/>
    </row>
    <row r="46" spans="1:19" s="189" customFormat="1" ht="20.100000000000001" customHeight="1">
      <c r="D46" s="277"/>
      <c r="E46" s="277"/>
      <c r="F46" s="277"/>
      <c r="G46" s="277"/>
      <c r="H46" s="340"/>
      <c r="I46" s="340"/>
      <c r="J46" s="341"/>
      <c r="N46" s="210"/>
    </row>
    <row r="47" spans="1:19" s="190" customFormat="1" ht="20.100000000000001" customHeight="1">
      <c r="D47" s="237" t="s">
        <v>125</v>
      </c>
      <c r="E47" s="244" t="s">
        <v>83</v>
      </c>
      <c r="F47" s="244"/>
      <c r="G47" s="216" t="s">
        <v>99</v>
      </c>
      <c r="H47" s="238" t="s">
        <v>126</v>
      </c>
      <c r="I47" s="244" t="s">
        <v>100</v>
      </c>
      <c r="J47" s="342"/>
      <c r="L47" s="119"/>
      <c r="M47" s="119"/>
      <c r="R47" s="191"/>
    </row>
    <row r="48" spans="1:19" s="190" customFormat="1" ht="20.100000000000001" customHeight="1">
      <c r="D48" s="272"/>
      <c r="E48" s="273"/>
      <c r="F48" s="273"/>
      <c r="G48" s="277"/>
      <c r="H48" s="286"/>
      <c r="I48" s="288"/>
      <c r="J48" s="289"/>
      <c r="L48" s="119"/>
      <c r="M48" s="119"/>
      <c r="R48" s="191"/>
    </row>
    <row r="49" spans="4:18" s="190" customFormat="1" ht="20.100000000000001" customHeight="1" thickBot="1">
      <c r="D49" s="242"/>
      <c r="E49" s="274"/>
      <c r="F49" s="274"/>
      <c r="G49" s="241"/>
      <c r="H49" s="287"/>
      <c r="I49" s="290"/>
      <c r="J49" s="291"/>
      <c r="L49" s="119"/>
      <c r="M49" s="119"/>
      <c r="R49" s="191"/>
    </row>
    <row r="50" spans="4:18" ht="20.100000000000001" customHeight="1" thickTop="1">
      <c r="J50" s="116"/>
      <c r="K50" s="116"/>
      <c r="L50" s="169"/>
      <c r="M50" s="169"/>
      <c r="P50" s="171"/>
      <c r="R50" s="169"/>
    </row>
    <row r="51" spans="4:18" ht="20.100000000000001" customHeight="1">
      <c r="J51" s="116"/>
      <c r="K51" s="116"/>
      <c r="L51" s="169"/>
      <c r="M51" s="169"/>
      <c r="P51" s="171"/>
      <c r="R51" s="169"/>
    </row>
    <row r="52" spans="4:18" ht="20.100000000000001" customHeight="1">
      <c r="J52" s="116"/>
      <c r="K52" s="116"/>
      <c r="L52" s="169"/>
      <c r="M52" s="169"/>
      <c r="P52" s="171"/>
      <c r="R52" s="169"/>
    </row>
  </sheetData>
  <sheetProtection algorithmName="SHA-512" hashValue="HMWqy3LL+SL2wY2wIQjjWa9Zb9XVtfXGK+J1RNxPC+FAOvcJYAqD9DH6LVM9aAeG5FLbYIcppek+1gyRDPsK6Q==" saltValue="48sk2khOKHz73BC56EWT+Q==" spinCount="100000" sheet="1" objects="1" scenarios="1"/>
  <mergeCells count="63">
    <mergeCell ref="H45:J46"/>
    <mergeCell ref="G45:G46"/>
    <mergeCell ref="I47:J47"/>
    <mergeCell ref="K24:K25"/>
    <mergeCell ref="K37:L38"/>
    <mergeCell ref="K39:L40"/>
    <mergeCell ref="D37:E37"/>
    <mergeCell ref="H44:J44"/>
    <mergeCell ref="O37:P38"/>
    <mergeCell ref="O39:P40"/>
    <mergeCell ref="M24:M25"/>
    <mergeCell ref="N24:N25"/>
    <mergeCell ref="O24:O25"/>
    <mergeCell ref="P24:P25"/>
    <mergeCell ref="I24:I25"/>
    <mergeCell ref="F24:F25"/>
    <mergeCell ref="D24:D25"/>
    <mergeCell ref="E24:E25"/>
    <mergeCell ref="H48:H49"/>
    <mergeCell ref="I48:J49"/>
    <mergeCell ref="L11:M12"/>
    <mergeCell ref="G48:G49"/>
    <mergeCell ref="H37:J38"/>
    <mergeCell ref="H39:J40"/>
    <mergeCell ref="H20:I21"/>
    <mergeCell ref="H22:I22"/>
    <mergeCell ref="M17:M18"/>
    <mergeCell ref="J17:L18"/>
    <mergeCell ref="K20:P21"/>
    <mergeCell ref="K22:P22"/>
    <mergeCell ref="L13:M14"/>
    <mergeCell ref="N13:P14"/>
    <mergeCell ref="L24:L25"/>
    <mergeCell ref="J24:J25"/>
    <mergeCell ref="D48:D49"/>
    <mergeCell ref="E48:F49"/>
    <mergeCell ref="D42:D43"/>
    <mergeCell ref="D45:D46"/>
    <mergeCell ref="D38:E38"/>
    <mergeCell ref="D39:E40"/>
    <mergeCell ref="F39:F40"/>
    <mergeCell ref="E45:F46"/>
    <mergeCell ref="E44:F44"/>
    <mergeCell ref="E47:F47"/>
    <mergeCell ref="C12:D12"/>
    <mergeCell ref="C14:D14"/>
    <mergeCell ref="C15:D15"/>
    <mergeCell ref="N11:P12"/>
    <mergeCell ref="E17:G18"/>
    <mergeCell ref="C11:D11"/>
    <mergeCell ref="C17:D18"/>
    <mergeCell ref="H17:I18"/>
    <mergeCell ref="C13:D13"/>
    <mergeCell ref="C16:D16"/>
    <mergeCell ref="F22:G22"/>
    <mergeCell ref="C22:E22"/>
    <mergeCell ref="G24:G25"/>
    <mergeCell ref="H24:H25"/>
    <mergeCell ref="N17:P18"/>
    <mergeCell ref="J20:J21"/>
    <mergeCell ref="N19:P19"/>
    <mergeCell ref="F20:G21"/>
    <mergeCell ref="C20:E21"/>
  </mergeCells>
  <phoneticPr fontId="53" type="noConversion"/>
  <conditionalFormatting sqref="D26:P35">
    <cfRule type="notContainsBlanks" dxfId="0" priority="7">
      <formula>LEN(TRIM(D26))&gt;0</formula>
    </cfRule>
  </conditionalFormatting>
  <dataValidations count="1">
    <dataValidation type="list" allowBlank="1" showInputMessage="1" showErrorMessage="1" sqref="C15" xr:uid="{00000000-0002-0000-0200-000000000000}">
      <formula1>"Yes, No"</formula1>
    </dataValidation>
  </dataValidations>
  <pageMargins left="0.25" right="0.25" top="0.7" bottom="0.45" header="0.25" footer="0.25"/>
  <pageSetup paperSize="5" scale="49" orientation="landscape" horizontalDpi="1200" verticalDpi="1200" r:id="rId1"/>
  <headerFooter>
    <oddHeader xml:space="preserve">&amp;C&amp;"Calibri,Regular"&amp;1&amp;K000000
</oddHeader>
    <oddFooter>&amp;L&amp;8Business Lighting Express 2026&amp;C
&amp;R&amp;8PSE Internal Use</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1000000}">
          <x14:formula1>
            <xm:f>'2026 Lookup'!$M$1:$M$7</xm:f>
          </x14:formula1>
          <xm:sqref>E13</xm:sqref>
        </x14:dataValidation>
        <x14:dataValidation type="list" allowBlank="1" showInputMessage="1" showErrorMessage="1" xr:uid="{00000000-0002-0000-0200-000005000000}">
          <x14:formula1>
            <xm:f>'2026 Lookup'!$B$2:$B$25</xm:f>
          </x14:formula1>
          <xm:sqref>D26:D35</xm:sqref>
        </x14:dataValidation>
        <x14:dataValidation type="list" allowBlank="1" showInputMessage="1" showErrorMessage="1" xr:uid="{00000000-0002-0000-0200-000004000000}">
          <x14:formula1>
            <xm:f>'2026 Lookup'!$H$7:$H$30</xm:f>
          </x14:formula1>
          <xm:sqref>K22</xm:sqref>
        </x14:dataValidation>
        <x14:dataValidation type="list" allowBlank="1" showInputMessage="1" showErrorMessage="1" xr:uid="{352595BC-7E6E-4C15-B318-0FF375437FBE}">
          <x14:formula1>
            <xm:f>'2026 Lookup'!$H$2:$H$5</xm:f>
          </x14:formula1>
          <xm:sqref>N11:P12</xm:sqref>
        </x14:dataValidation>
        <x14:dataValidation type="list" allowBlank="1" showInputMessage="1" showErrorMessage="1" xr:uid="{DB505100-BF3B-426D-A6C7-682AE2495A2C}">
          <x14:formula1>
            <xm:f>'2026 Lookup'!$N$2:$N$55</xm:f>
          </x14:formula1>
          <xm:sqref>H48:H49</xm:sqref>
        </x14:dataValidation>
        <x14:dataValidation type="list" allowBlank="1" showInputMessage="1" showErrorMessage="1" xr:uid="{94C7ACB4-2AAC-4AAC-AE44-B6E1EDFA5C2E}">
          <x14:formula1>
            <xm:f>'2026 Lookup'!$M$8:$M$13</xm:f>
          </x14:formula1>
          <xm:sqref>C12:D12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B33"/>
  <sheetViews>
    <sheetView zoomScaleNormal="100" workbookViewId="0">
      <selection activeCell="A9" sqref="A9"/>
    </sheetView>
  </sheetViews>
  <sheetFormatPr defaultColWidth="109.7109375" defaultRowHeight="35.1" customHeight="1"/>
  <cols>
    <col min="1" max="1" width="97.28515625" style="58" customWidth="1"/>
    <col min="2" max="2" width="22" style="63" customWidth="1"/>
    <col min="3" max="16384" width="109.7109375" style="58"/>
  </cols>
  <sheetData>
    <row r="1" spans="1:2" s="57" customFormat="1" ht="35.1" customHeight="1">
      <c r="A1" s="385" t="s">
        <v>26</v>
      </c>
      <c r="B1" s="385"/>
    </row>
    <row r="2" spans="1:2" ht="35.1" customHeight="1">
      <c r="A2" s="106" t="s">
        <v>127</v>
      </c>
      <c r="B2" s="106" t="s">
        <v>128</v>
      </c>
    </row>
    <row r="3" spans="1:2" ht="35.1" customHeight="1">
      <c r="A3" s="59" t="str">
        <f>'2026 Lookup'!B2</f>
        <v>Downlight - LED - all wattages</v>
      </c>
      <c r="B3" s="60">
        <f>'2026 Lookup'!D2</f>
        <v>47</v>
      </c>
    </row>
    <row r="4" spans="1:2" ht="35.1" customHeight="1">
      <c r="A4" s="59" t="str">
        <f>'2026 Lookup'!B3</f>
        <v>Troffer - LED - all wattages</v>
      </c>
      <c r="B4" s="60">
        <f>'2026 Lookup'!D3</f>
        <v>72</v>
      </c>
    </row>
    <row r="5" spans="1:2" ht="35.1" customHeight="1">
      <c r="A5" s="59" t="str">
        <f>'2026 Lookup'!B4</f>
        <v>Strips and Wraps  - 49 watts and less</v>
      </c>
      <c r="B5" s="60">
        <f>'2026 Lookup'!D4</f>
        <v>67</v>
      </c>
    </row>
    <row r="6" spans="1:2" ht="35.1" customHeight="1">
      <c r="A6" s="59" t="str">
        <f>'2026 Lookup'!B5</f>
        <v>Strips and Wraps  - 50 watts and higher</v>
      </c>
      <c r="B6" s="60">
        <f>'2026 Lookup'!D5</f>
        <v>149</v>
      </c>
    </row>
    <row r="7" spans="1:2" ht="35.1" customHeight="1">
      <c r="A7" s="59" t="str">
        <f>'2026 Lookup'!B6</f>
        <v>High/Low Bay - LED - 50 watts to 149 watts</v>
      </c>
      <c r="B7" s="60">
        <f>'2026 Lookup'!D6</f>
        <v>263</v>
      </c>
    </row>
    <row r="8" spans="1:2" ht="35.1" customHeight="1">
      <c r="A8" s="59" t="str">
        <f>'2026 Lookup'!B7</f>
        <v>High/Low Bay - LED - 150 watts and higher</v>
      </c>
      <c r="B8" s="60">
        <f>'2026 Lookup'!D7</f>
        <v>370</v>
      </c>
    </row>
    <row r="9" spans="1:2" ht="35.1" customHeight="1">
      <c r="A9" s="59" t="str">
        <f>'2026 Lookup'!B8</f>
        <v>Parking Garage/Canopy Fixtures - all wattages</v>
      </c>
      <c r="B9" s="60">
        <f>'2026 Lookup'!D8</f>
        <v>58.5</v>
      </c>
    </row>
    <row r="10" spans="1:2" ht="35.1" customHeight="1">
      <c r="A10" s="59" t="str">
        <f>'2026 Lookup'!B9</f>
        <v>Exterior HID to LED - 24 watts and less</v>
      </c>
      <c r="B10" s="60">
        <f>'2026 Lookup'!D9</f>
        <v>183.75</v>
      </c>
    </row>
    <row r="11" spans="1:2" ht="35.1" customHeight="1">
      <c r="A11" s="59" t="str">
        <f>'2026 Lookup'!B10</f>
        <v>Exterior HID to LED - 25 watts to 49 watts</v>
      </c>
      <c r="B11" s="60">
        <f>'2026 Lookup'!D10</f>
        <v>191.79999999999998</v>
      </c>
    </row>
    <row r="12" spans="1:2" ht="35.1" customHeight="1">
      <c r="A12" s="59" t="str">
        <f>'2026 Lookup'!B11</f>
        <v>Exterior HID to LED - 50 watts to 99 watts</v>
      </c>
      <c r="B12" s="60">
        <f>'2026 Lookup'!D11</f>
        <v>313.59999999999997</v>
      </c>
    </row>
    <row r="13" spans="1:2" ht="35.1" customHeight="1">
      <c r="A13" s="59" t="str">
        <f>'2026 Lookup'!B12</f>
        <v>Exterior HID to LED - 100 watts to 149 watts</v>
      </c>
      <c r="B13" s="60">
        <f>'2026 Lookup'!D12</f>
        <v>420.7</v>
      </c>
    </row>
    <row r="14" spans="1:2" ht="35.1" customHeight="1">
      <c r="A14" s="59" t="str">
        <f>'2026 Lookup'!B13</f>
        <v>Exterior HID to LED - 150 watts to 399 watts</v>
      </c>
      <c r="B14" s="60">
        <f>'2026 Lookup'!D13</f>
        <v>569.44999999999993</v>
      </c>
    </row>
    <row r="15" spans="1:2" ht="35.1" customHeight="1">
      <c r="A15" s="59" t="str">
        <f>'2026 Lookup'!B14</f>
        <v>Exterior HID to LED - 400 watts and higher</v>
      </c>
      <c r="B15" s="60">
        <f>'2026 Lookup'!D14</f>
        <v>775.94999999999993</v>
      </c>
    </row>
    <row r="16" spans="1:2" ht="35.1" customHeight="1">
      <c r="A16" s="59"/>
      <c r="B16" s="61"/>
    </row>
    <row r="17" spans="1:2" ht="35.1" customHeight="1">
      <c r="A17" s="384" t="s">
        <v>129</v>
      </c>
      <c r="B17" s="384"/>
    </row>
    <row r="18" spans="1:2" ht="35.1" customHeight="1">
      <c r="A18" s="59" t="str">
        <f>'2026 Lookup'!B15</f>
        <v>Troffer with Integrated Controls - all wattages</v>
      </c>
      <c r="B18" s="60">
        <f>'2026 Lookup'!D15</f>
        <v>114</v>
      </c>
    </row>
    <row r="19" spans="1:2" ht="35.1" customHeight="1">
      <c r="A19" s="59" t="str">
        <f>'2026 Lookup'!B16</f>
        <v>Strips and Wraps with Integrated Controls - 49 watts and less</v>
      </c>
      <c r="B19" s="60">
        <f>'2026 Lookup'!D16</f>
        <v>112</v>
      </c>
    </row>
    <row r="20" spans="1:2" ht="35.1" customHeight="1">
      <c r="A20" s="59" t="str">
        <f>'2026 Lookup'!B17</f>
        <v>Strips and Wraps with Integrated Controls - 50 watts and higher</v>
      </c>
      <c r="B20" s="60">
        <f>'2026 Lookup'!D17</f>
        <v>293.25</v>
      </c>
    </row>
    <row r="21" spans="1:2" ht="35.1" customHeight="1">
      <c r="A21" s="59" t="str">
        <f>'2026 Lookup'!B18</f>
        <v>Parking Garage/Canopy Fixtures with Integrated Controls - all wattages</v>
      </c>
      <c r="B21" s="60">
        <f>'2026 Lookup'!D18</f>
        <v>289.26</v>
      </c>
    </row>
    <row r="22" spans="1:2" ht="35.1" customHeight="1">
      <c r="A22" s="59" t="str">
        <f>'2026 Lookup'!B19</f>
        <v>High/Low Bay with Integrated Controls - 50 watts to 149 watts</v>
      </c>
      <c r="B22" s="60">
        <f>'2026 Lookup'!D19</f>
        <v>422.41</v>
      </c>
    </row>
    <row r="23" spans="1:2" ht="35.1" customHeight="1">
      <c r="A23" s="59" t="str">
        <f>'2026 Lookup'!B20</f>
        <v>High/Low Bay with Integrated Controls - 150 watts and higher</v>
      </c>
      <c r="B23" s="60">
        <f>'2026 Lookup'!D20</f>
        <v>483.32</v>
      </c>
    </row>
    <row r="24" spans="1:2" ht="35.1" customHeight="1">
      <c r="A24" s="59"/>
      <c r="B24" s="61"/>
    </row>
    <row r="25" spans="1:2" ht="35.1" customHeight="1">
      <c r="A25" s="384" t="s">
        <v>130</v>
      </c>
      <c r="B25" s="384"/>
    </row>
    <row r="26" spans="1:2" ht="35.1" customHeight="1">
      <c r="A26" s="59" t="str">
        <f>'2026 Lookup'!B21</f>
        <v>Interior Controls - Occupancy Sensor (per space)</v>
      </c>
      <c r="B26" s="60">
        <f>'2026 Lookup'!D21</f>
        <v>50</v>
      </c>
    </row>
    <row r="27" spans="1:2" ht="35.1" customHeight="1">
      <c r="A27" s="59" t="str">
        <f>'2026 Lookup'!B22</f>
        <v xml:space="preserve">Exterior Controls - Occupancy Sensor </v>
      </c>
      <c r="B27" s="60">
        <f>'2026 Lookup'!D22</f>
        <v>50</v>
      </c>
    </row>
    <row r="28" spans="1:2" ht="35.1" customHeight="1">
      <c r="A28" s="59" t="str">
        <f>'2026 Lookup'!B23</f>
        <v>Exterior Controls - Photocell (must replace a non-functioning photocell)</v>
      </c>
      <c r="B28" s="60">
        <f>'2026 Lookup'!D23</f>
        <v>75</v>
      </c>
    </row>
    <row r="29" spans="1:2" ht="35.1" customHeight="1">
      <c r="A29" s="59"/>
      <c r="B29" s="61"/>
    </row>
    <row r="30" spans="1:2" ht="35.1" customHeight="1">
      <c r="A30" s="384" t="s">
        <v>131</v>
      </c>
      <c r="B30" s="384"/>
    </row>
    <row r="31" spans="1:2" ht="35.1" customHeight="1">
      <c r="A31" s="62" t="str">
        <f>'2026 Lookup'!B24</f>
        <v>TLED - from any T8</v>
      </c>
      <c r="B31" s="60">
        <f>'2026 Lookup'!D24</f>
        <v>4</v>
      </c>
    </row>
    <row r="32" spans="1:2" ht="35.1" customHeight="1">
      <c r="A32" s="62" t="str">
        <f>'2026 Lookup'!B25</f>
        <v>TLED - from TLED (min. 5 watt savings)</v>
      </c>
      <c r="B32" s="60">
        <f>'2026 Lookup'!D25</f>
        <v>2</v>
      </c>
    </row>
    <row r="33" spans="1:2" ht="35.1" customHeight="1">
      <c r="A33" s="62"/>
      <c r="B33" s="61"/>
    </row>
  </sheetData>
  <sheetProtection algorithmName="SHA-512" hashValue="0wOyIzIbohPhHsn6YSF7Efhzc8UvyBh9BPfC+vU721zxbd4V7Sqkg3g/p6s92rPbdEJ7ANWLfr+PcuzQq39rIA==" saltValue="vbsuvPhnnkdSm34SqknAqg==" spinCount="100000" sheet="1" objects="1" scenarios="1"/>
  <mergeCells count="4">
    <mergeCell ref="A30:B30"/>
    <mergeCell ref="A25:B25"/>
    <mergeCell ref="A17:B17"/>
    <mergeCell ref="A1:B1"/>
  </mergeCells>
  <printOptions horizontalCentered="1"/>
  <pageMargins left="0.45" right="0.45" top="0.5" bottom="0.5" header="0" footer="0"/>
  <pageSetup scale="82" orientation="portrait" horizontalDpi="300" verticalDpi="300" r:id="rId1"/>
  <rowBreaks count="1" manualBreakCount="1">
    <brk id="24"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43DF-8D3E-48E3-A45E-54C6FAF6706F}">
  <sheetPr codeName="Sheet9"/>
  <dimension ref="A1:B30"/>
  <sheetViews>
    <sheetView workbookViewId="0">
      <selection activeCell="A24" sqref="A24:A26"/>
    </sheetView>
  </sheetViews>
  <sheetFormatPr defaultColWidth="9.140625" defaultRowHeight="35.1" customHeight="1"/>
  <cols>
    <col min="1" max="1" width="66" style="122" bestFit="1" customWidth="1"/>
    <col min="2" max="2" width="9.85546875" style="123" bestFit="1" customWidth="1"/>
    <col min="3" max="16384" width="9.140625" style="122"/>
  </cols>
  <sheetData>
    <row r="1" spans="1:2" ht="35.1" customHeight="1">
      <c r="A1" s="122" t="s">
        <v>137</v>
      </c>
      <c r="B1" s="123">
        <v>47</v>
      </c>
    </row>
    <row r="2" spans="1:2" ht="35.1" customHeight="1">
      <c r="A2" s="122" t="s">
        <v>140</v>
      </c>
      <c r="B2" s="123">
        <v>72</v>
      </c>
    </row>
    <row r="3" spans="1:2" ht="35.1" customHeight="1">
      <c r="A3" s="122" t="s">
        <v>142</v>
      </c>
      <c r="B3" s="123">
        <v>67</v>
      </c>
    </row>
    <row r="4" spans="1:2" ht="35.1" customHeight="1">
      <c r="A4" s="122" t="s">
        <v>144</v>
      </c>
      <c r="B4" s="123">
        <v>149</v>
      </c>
    </row>
    <row r="5" spans="1:2" ht="35.1" customHeight="1">
      <c r="A5" s="122" t="s">
        <v>146</v>
      </c>
      <c r="B5" s="123">
        <v>263</v>
      </c>
    </row>
    <row r="6" spans="1:2" ht="35.1" customHeight="1">
      <c r="A6" s="122" t="s">
        <v>149</v>
      </c>
      <c r="B6" s="123">
        <v>370</v>
      </c>
    </row>
    <row r="7" spans="1:2" ht="35.1" customHeight="1">
      <c r="A7" s="122" t="s">
        <v>151</v>
      </c>
      <c r="B7" s="123">
        <v>58.5</v>
      </c>
    </row>
    <row r="8" spans="1:2" ht="35.1" customHeight="1">
      <c r="A8" s="122" t="s">
        <v>154</v>
      </c>
      <c r="B8" s="123">
        <v>183.75</v>
      </c>
    </row>
    <row r="9" spans="1:2" ht="35.1" customHeight="1">
      <c r="A9" s="122" t="s">
        <v>157</v>
      </c>
      <c r="B9" s="123">
        <v>191.79999999999998</v>
      </c>
    </row>
    <row r="10" spans="1:2" ht="35.1" customHeight="1">
      <c r="A10" s="122" t="s">
        <v>160</v>
      </c>
      <c r="B10" s="123">
        <v>313.59999999999997</v>
      </c>
    </row>
    <row r="11" spans="1:2" ht="35.1" customHeight="1">
      <c r="A11" s="122" t="s">
        <v>163</v>
      </c>
      <c r="B11" s="123">
        <v>420.7</v>
      </c>
    </row>
    <row r="12" spans="1:2" ht="35.1" customHeight="1">
      <c r="A12" s="122" t="s">
        <v>166</v>
      </c>
      <c r="B12" s="123">
        <v>569.44999999999993</v>
      </c>
    </row>
    <row r="13" spans="1:2" ht="35.1" customHeight="1">
      <c r="A13" s="122" t="s">
        <v>169</v>
      </c>
      <c r="B13" s="123">
        <v>775.94999999999993</v>
      </c>
    </row>
    <row r="15" spans="1:2" ht="35.1" customHeight="1">
      <c r="A15" s="122" t="s">
        <v>129</v>
      </c>
    </row>
    <row r="16" spans="1:2" ht="35.1" customHeight="1">
      <c r="A16" s="122" t="s">
        <v>172</v>
      </c>
      <c r="B16" s="123">
        <v>114</v>
      </c>
    </row>
    <row r="17" spans="1:2" ht="35.1" customHeight="1">
      <c r="A17" s="122" t="s">
        <v>175</v>
      </c>
      <c r="B17" s="123">
        <v>112</v>
      </c>
    </row>
    <row r="18" spans="1:2" ht="35.1" customHeight="1">
      <c r="A18" s="122" t="s">
        <v>178</v>
      </c>
      <c r="B18" s="123">
        <v>293.25</v>
      </c>
    </row>
    <row r="19" spans="1:2" ht="35.1" customHeight="1">
      <c r="A19" s="122" t="s">
        <v>181</v>
      </c>
      <c r="B19" s="123">
        <v>289.26</v>
      </c>
    </row>
    <row r="20" spans="1:2" ht="35.1" customHeight="1">
      <c r="A20" s="122" t="s">
        <v>184</v>
      </c>
      <c r="B20" s="123">
        <v>422.41</v>
      </c>
    </row>
    <row r="21" spans="1:2" ht="35.1" customHeight="1">
      <c r="A21" s="122" t="s">
        <v>187</v>
      </c>
      <c r="B21" s="123">
        <v>483.32</v>
      </c>
    </row>
    <row r="23" spans="1:2" ht="35.1" customHeight="1">
      <c r="A23" s="122" t="s">
        <v>130</v>
      </c>
    </row>
    <row r="24" spans="1:2" ht="35.1" customHeight="1">
      <c r="A24" s="122" t="s">
        <v>377</v>
      </c>
      <c r="B24" s="123">
        <v>50</v>
      </c>
    </row>
    <row r="25" spans="1:2" ht="35.1" customHeight="1">
      <c r="A25" s="122" t="s">
        <v>193</v>
      </c>
      <c r="B25" s="123">
        <v>50</v>
      </c>
    </row>
    <row r="26" spans="1:2" ht="35.1" customHeight="1">
      <c r="A26" s="122" t="s">
        <v>378</v>
      </c>
      <c r="B26" s="123">
        <v>75</v>
      </c>
    </row>
    <row r="28" spans="1:2" ht="35.1" customHeight="1">
      <c r="A28" s="122" t="s">
        <v>131</v>
      </c>
    </row>
    <row r="29" spans="1:2" ht="35.1" customHeight="1">
      <c r="A29" s="122" t="s">
        <v>199</v>
      </c>
      <c r="B29" s="123">
        <v>4</v>
      </c>
    </row>
    <row r="30" spans="1:2" ht="35.1" customHeight="1">
      <c r="A30" s="122" t="s">
        <v>202</v>
      </c>
      <c r="B30" s="123">
        <v>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N55"/>
  <sheetViews>
    <sheetView topLeftCell="A7" workbookViewId="0">
      <selection activeCell="B18" sqref="B18"/>
    </sheetView>
  </sheetViews>
  <sheetFormatPr defaultColWidth="30.7109375" defaultRowHeight="39.950000000000003" customHeight="1"/>
  <cols>
    <col min="1" max="1" width="19.140625" style="44" customWidth="1"/>
    <col min="2" max="2" width="81.85546875" bestFit="1" customWidth="1"/>
    <col min="3" max="3" width="35.28515625" style="45" customWidth="1"/>
    <col min="4" max="4" width="17.7109375" style="47" customWidth="1"/>
    <col min="5" max="5" width="19.28515625" style="51" customWidth="1"/>
    <col min="6" max="6" width="21.5703125" style="50" customWidth="1"/>
    <col min="7" max="7" width="17.140625" style="44" bestFit="1" customWidth="1"/>
    <col min="8" max="8" width="30.7109375" style="44"/>
    <col min="9" max="9" width="38" style="44" customWidth="1"/>
    <col min="10" max="11" width="0" style="124" hidden="1" customWidth="1"/>
    <col min="12" max="12" width="34" style="44" hidden="1" customWidth="1"/>
    <col min="13" max="13" width="39.42578125" style="44" customWidth="1"/>
    <col min="14" max="16384" width="30.7109375" style="44"/>
  </cols>
  <sheetData>
    <row r="1" spans="1:14" s="42" customFormat="1" ht="50.25" customHeight="1">
      <c r="A1" s="52" t="s">
        <v>132</v>
      </c>
      <c r="B1" s="54" t="s">
        <v>133</v>
      </c>
      <c r="C1" s="55" t="s">
        <v>134</v>
      </c>
      <c r="D1" s="55" t="s">
        <v>128</v>
      </c>
      <c r="E1" s="56" t="s">
        <v>114</v>
      </c>
      <c r="F1" s="53" t="s">
        <v>135</v>
      </c>
      <c r="H1" s="64" t="s">
        <v>92</v>
      </c>
      <c r="I1" s="64" t="s">
        <v>93</v>
      </c>
      <c r="J1" s="125" t="s">
        <v>382</v>
      </c>
      <c r="K1" s="125" t="s">
        <v>395</v>
      </c>
      <c r="L1" s="44"/>
      <c r="M1" s="121" t="s">
        <v>136</v>
      </c>
      <c r="N1" s="42" t="s">
        <v>136</v>
      </c>
    </row>
    <row r="2" spans="1:14" ht="39.950000000000003" customHeight="1">
      <c r="A2" s="44">
        <v>1</v>
      </c>
      <c r="B2" s="45" t="s">
        <v>137</v>
      </c>
      <c r="C2" s="47">
        <v>135</v>
      </c>
      <c r="D2" s="49">
        <v>47</v>
      </c>
      <c r="E2" s="49">
        <v>105.8</v>
      </c>
      <c r="F2" s="44">
        <v>14495</v>
      </c>
      <c r="H2" s="65" t="s">
        <v>138</v>
      </c>
      <c r="I2" s="44" t="s">
        <v>139</v>
      </c>
      <c r="J2" s="124" t="s">
        <v>383</v>
      </c>
      <c r="K2" s="124">
        <v>2026</v>
      </c>
      <c r="M2" s="44" t="str">
        <f>CONCATENATE(J2, " ",K2)</f>
        <v>January 2026</v>
      </c>
      <c r="N2" s="44" t="s">
        <v>90</v>
      </c>
    </row>
    <row r="3" spans="1:14" ht="39.950000000000003" customHeight="1">
      <c r="A3" s="44">
        <v>6</v>
      </c>
      <c r="B3" s="45" t="s">
        <v>140</v>
      </c>
      <c r="C3" s="47">
        <v>207</v>
      </c>
      <c r="D3" s="49">
        <v>72</v>
      </c>
      <c r="E3" s="49">
        <v>132.91</v>
      </c>
      <c r="F3" s="44">
        <v>14562</v>
      </c>
      <c r="H3" s="65" t="s">
        <v>396</v>
      </c>
      <c r="I3" s="44" t="s">
        <v>397</v>
      </c>
      <c r="J3" s="124" t="s">
        <v>384</v>
      </c>
      <c r="K3" s="124">
        <v>2026</v>
      </c>
      <c r="M3" s="44" t="str">
        <f>CONCATENATE(J3, " ",K3)</f>
        <v>February 2026</v>
      </c>
      <c r="N3" s="44" t="s">
        <v>141</v>
      </c>
    </row>
    <row r="4" spans="1:14" ht="39.950000000000003" customHeight="1">
      <c r="A4" s="44">
        <v>2</v>
      </c>
      <c r="B4" s="45" t="s">
        <v>142</v>
      </c>
      <c r="C4" s="47">
        <v>191</v>
      </c>
      <c r="D4" s="49">
        <v>67</v>
      </c>
      <c r="E4" s="49">
        <v>110.83</v>
      </c>
      <c r="F4" s="44">
        <v>14555</v>
      </c>
      <c r="H4" s="65" t="s">
        <v>398</v>
      </c>
      <c r="I4" s="44" t="s">
        <v>399</v>
      </c>
      <c r="J4" s="124" t="s">
        <v>385</v>
      </c>
      <c r="K4" s="124">
        <v>2026</v>
      </c>
      <c r="M4" s="44" t="str">
        <f t="shared" ref="M4:M13" si="0">CONCATENATE(J4, " ",K4)</f>
        <v>March 2026</v>
      </c>
      <c r="N4" s="44" t="s">
        <v>143</v>
      </c>
    </row>
    <row r="5" spans="1:14" ht="39.950000000000003" customHeight="1">
      <c r="A5" s="44">
        <v>4</v>
      </c>
      <c r="B5" s="45" t="s">
        <v>144</v>
      </c>
      <c r="C5" s="47">
        <v>426</v>
      </c>
      <c r="D5" s="49">
        <v>149</v>
      </c>
      <c r="E5" s="49">
        <v>255.64</v>
      </c>
      <c r="F5" s="44">
        <v>14556</v>
      </c>
      <c r="H5" s="65" t="s">
        <v>400</v>
      </c>
      <c r="I5" s="44" t="s">
        <v>401</v>
      </c>
      <c r="J5" s="124" t="s">
        <v>386</v>
      </c>
      <c r="K5" s="124">
        <v>2026</v>
      </c>
      <c r="M5" s="44" t="str">
        <f t="shared" si="0"/>
        <v>April 2026</v>
      </c>
      <c r="N5" s="44" t="s">
        <v>145</v>
      </c>
    </row>
    <row r="6" spans="1:14" ht="39.950000000000003" customHeight="1">
      <c r="A6" s="44">
        <v>8</v>
      </c>
      <c r="B6" s="45" t="s">
        <v>146</v>
      </c>
      <c r="C6" s="47">
        <v>752</v>
      </c>
      <c r="D6" s="49">
        <v>263</v>
      </c>
      <c r="E6" s="49">
        <v>385.42</v>
      </c>
      <c r="F6" s="44">
        <v>13204</v>
      </c>
      <c r="H6" s="65" t="s">
        <v>147</v>
      </c>
      <c r="J6" s="124" t="s">
        <v>387</v>
      </c>
      <c r="K6" s="124">
        <v>2026</v>
      </c>
      <c r="M6" s="44" t="str">
        <f t="shared" si="0"/>
        <v>May 2026</v>
      </c>
      <c r="N6" s="44" t="s">
        <v>148</v>
      </c>
    </row>
    <row r="7" spans="1:14" ht="39.950000000000003" customHeight="1">
      <c r="A7" s="44">
        <v>10</v>
      </c>
      <c r="B7" s="45" t="s">
        <v>149</v>
      </c>
      <c r="C7" s="47">
        <v>1056</v>
      </c>
      <c r="D7" s="49">
        <v>370</v>
      </c>
      <c r="E7" s="49">
        <v>708.24</v>
      </c>
      <c r="F7" s="44">
        <v>14559</v>
      </c>
      <c r="H7" s="65" t="s">
        <v>150</v>
      </c>
      <c r="J7" s="124" t="s">
        <v>388</v>
      </c>
      <c r="K7" s="124">
        <v>2026</v>
      </c>
      <c r="M7" s="44" t="str">
        <f t="shared" si="0"/>
        <v>June 2026</v>
      </c>
      <c r="N7" s="44" t="s">
        <v>91</v>
      </c>
    </row>
    <row r="8" spans="1:14" ht="39.950000000000003" customHeight="1">
      <c r="A8" s="44">
        <v>12</v>
      </c>
      <c r="B8" s="45" t="s">
        <v>448</v>
      </c>
      <c r="C8" s="47">
        <v>354</v>
      </c>
      <c r="D8" s="49">
        <v>58.5</v>
      </c>
      <c r="E8" s="49">
        <v>58.5</v>
      </c>
      <c r="F8" s="44">
        <v>14554</v>
      </c>
      <c r="H8" s="65" t="s">
        <v>152</v>
      </c>
      <c r="J8" s="124" t="s">
        <v>389</v>
      </c>
      <c r="K8" s="124">
        <v>2026</v>
      </c>
      <c r="M8" s="44" t="str">
        <f t="shared" si="0"/>
        <v>July 2026</v>
      </c>
      <c r="N8" s="44" t="s">
        <v>153</v>
      </c>
    </row>
    <row r="9" spans="1:14" ht="39.950000000000003" customHeight="1">
      <c r="A9" s="44">
        <v>14</v>
      </c>
      <c r="B9" s="45" t="s">
        <v>154</v>
      </c>
      <c r="C9" s="47">
        <v>525</v>
      </c>
      <c r="D9" s="49">
        <v>183.75</v>
      </c>
      <c r="E9" s="49">
        <v>199.2</v>
      </c>
      <c r="F9" s="44">
        <v>13775</v>
      </c>
      <c r="H9" s="65" t="s">
        <v>155</v>
      </c>
      <c r="J9" s="124" t="s">
        <v>390</v>
      </c>
      <c r="K9" s="124">
        <v>2026</v>
      </c>
      <c r="M9" s="44" t="str">
        <f t="shared" si="0"/>
        <v>August 2026</v>
      </c>
      <c r="N9" s="44" t="s">
        <v>156</v>
      </c>
    </row>
    <row r="10" spans="1:14" ht="39.950000000000003" customHeight="1">
      <c r="A10" s="44">
        <v>15</v>
      </c>
      <c r="B10" s="45" t="s">
        <v>157</v>
      </c>
      <c r="C10" s="47">
        <v>548</v>
      </c>
      <c r="D10" s="49">
        <v>191.79999999999998</v>
      </c>
      <c r="E10" s="49">
        <v>352.12</v>
      </c>
      <c r="F10" s="44">
        <v>13776</v>
      </c>
      <c r="H10" s="65" t="s">
        <v>158</v>
      </c>
      <c r="J10" s="124" t="s">
        <v>391</v>
      </c>
      <c r="K10" s="124">
        <v>2026</v>
      </c>
      <c r="M10" s="44" t="str">
        <f t="shared" si="0"/>
        <v>September 2026</v>
      </c>
      <c r="N10" s="44" t="s">
        <v>159</v>
      </c>
    </row>
    <row r="11" spans="1:14" ht="39.950000000000003" customHeight="1">
      <c r="A11" s="44">
        <v>16</v>
      </c>
      <c r="B11" s="45" t="s">
        <v>160</v>
      </c>
      <c r="C11" s="47">
        <v>896</v>
      </c>
      <c r="D11" s="49">
        <v>313.59999999999997</v>
      </c>
      <c r="E11" s="49">
        <v>463.12</v>
      </c>
      <c r="F11" s="44">
        <v>13777</v>
      </c>
      <c r="H11" s="65" t="s">
        <v>161</v>
      </c>
      <c r="J11" s="124" t="s">
        <v>392</v>
      </c>
      <c r="K11" s="124">
        <v>2026</v>
      </c>
      <c r="M11" s="44" t="str">
        <f t="shared" si="0"/>
        <v>October 2026</v>
      </c>
      <c r="N11" s="44" t="s">
        <v>162</v>
      </c>
    </row>
    <row r="12" spans="1:14" ht="39.950000000000003" customHeight="1">
      <c r="A12" s="44">
        <v>17</v>
      </c>
      <c r="B12" s="45" t="s">
        <v>163</v>
      </c>
      <c r="C12" s="47">
        <v>1202</v>
      </c>
      <c r="D12" s="49">
        <v>420.7</v>
      </c>
      <c r="E12" s="49">
        <v>694.42</v>
      </c>
      <c r="F12" s="44">
        <v>13778</v>
      </c>
      <c r="H12" s="65" t="s">
        <v>164</v>
      </c>
      <c r="J12" s="124" t="s">
        <v>393</v>
      </c>
      <c r="K12" s="124">
        <v>2026</v>
      </c>
      <c r="M12" s="44" t="str">
        <f t="shared" si="0"/>
        <v>November 2026</v>
      </c>
      <c r="N12" s="44" t="s">
        <v>165</v>
      </c>
    </row>
    <row r="13" spans="1:14" ht="39.950000000000003" customHeight="1">
      <c r="A13" s="44">
        <v>18</v>
      </c>
      <c r="B13" s="45" t="s">
        <v>166</v>
      </c>
      <c r="C13" s="47">
        <v>1627</v>
      </c>
      <c r="D13" s="49">
        <v>569.44999999999993</v>
      </c>
      <c r="E13" s="49">
        <v>1124</v>
      </c>
      <c r="F13" s="44">
        <v>14498</v>
      </c>
      <c r="H13" s="65" t="s">
        <v>167</v>
      </c>
      <c r="J13" s="124" t="s">
        <v>394</v>
      </c>
      <c r="K13" s="124">
        <v>2026</v>
      </c>
      <c r="M13" s="44" t="str">
        <f t="shared" si="0"/>
        <v>December 2026</v>
      </c>
      <c r="N13" s="44" t="s">
        <v>168</v>
      </c>
    </row>
    <row r="14" spans="1:14" ht="39.950000000000003" customHeight="1">
      <c r="A14" s="44">
        <v>19</v>
      </c>
      <c r="B14" s="45" t="s">
        <v>169</v>
      </c>
      <c r="C14" s="47">
        <v>2217</v>
      </c>
      <c r="D14" s="49">
        <v>775.94999999999993</v>
      </c>
      <c r="E14" s="49">
        <v>2260</v>
      </c>
      <c r="F14" s="44">
        <v>14502</v>
      </c>
      <c r="H14" s="65" t="s">
        <v>170</v>
      </c>
      <c r="N14" s="44" t="s">
        <v>171</v>
      </c>
    </row>
    <row r="15" spans="1:14" ht="39.950000000000003" customHeight="1">
      <c r="A15" s="44">
        <v>7</v>
      </c>
      <c r="B15" s="45" t="s">
        <v>172</v>
      </c>
      <c r="C15" s="47">
        <v>208</v>
      </c>
      <c r="D15" s="49">
        <v>114</v>
      </c>
      <c r="E15" s="49">
        <v>129.03</v>
      </c>
      <c r="F15" s="44">
        <v>14563</v>
      </c>
      <c r="H15" s="65" t="s">
        <v>173</v>
      </c>
      <c r="N15" s="44" t="s">
        <v>174</v>
      </c>
    </row>
    <row r="16" spans="1:14" ht="39.950000000000003" customHeight="1">
      <c r="A16" s="44">
        <v>3</v>
      </c>
      <c r="B16" s="45" t="s">
        <v>175</v>
      </c>
      <c r="C16" s="47">
        <v>203</v>
      </c>
      <c r="D16" s="49">
        <v>112</v>
      </c>
      <c r="E16" s="49">
        <v>120.57</v>
      </c>
      <c r="F16" s="44">
        <v>14557</v>
      </c>
      <c r="H16" s="65" t="s">
        <v>176</v>
      </c>
      <c r="N16" s="44" t="s">
        <v>177</v>
      </c>
    </row>
    <row r="17" spans="1:14" ht="39.950000000000003" customHeight="1">
      <c r="A17" s="44">
        <v>5</v>
      </c>
      <c r="B17" s="45" t="s">
        <v>178</v>
      </c>
      <c r="C17" s="47">
        <v>766</v>
      </c>
      <c r="D17" s="49">
        <v>293.25</v>
      </c>
      <c r="E17" s="49">
        <v>293.25</v>
      </c>
      <c r="F17" s="44">
        <v>14558</v>
      </c>
      <c r="H17" s="65" t="s">
        <v>179</v>
      </c>
      <c r="N17" s="44" t="s">
        <v>180</v>
      </c>
    </row>
    <row r="18" spans="1:14" ht="39.950000000000003" customHeight="1">
      <c r="A18" s="44">
        <v>13</v>
      </c>
      <c r="B18" s="43" t="s">
        <v>449</v>
      </c>
      <c r="C18" s="46">
        <v>641</v>
      </c>
      <c r="D18" s="48">
        <v>289.26</v>
      </c>
      <c r="E18" s="48">
        <v>289.26</v>
      </c>
      <c r="F18" s="42">
        <v>14491</v>
      </c>
      <c r="H18" s="65" t="s">
        <v>182</v>
      </c>
      <c r="N18" s="44" t="s">
        <v>183</v>
      </c>
    </row>
    <row r="19" spans="1:14" ht="39.950000000000003" customHeight="1">
      <c r="A19" s="44">
        <v>9</v>
      </c>
      <c r="B19" s="45" t="s">
        <v>184</v>
      </c>
      <c r="C19" s="47">
        <v>1096</v>
      </c>
      <c r="D19" s="49">
        <v>422.41</v>
      </c>
      <c r="E19" s="49">
        <v>422.41</v>
      </c>
      <c r="F19" s="44">
        <v>14561</v>
      </c>
      <c r="H19" s="65" t="s">
        <v>185</v>
      </c>
      <c r="N19" s="44" t="s">
        <v>186</v>
      </c>
    </row>
    <row r="20" spans="1:14" ht="39.950000000000003" customHeight="1">
      <c r="A20" s="42">
        <v>11</v>
      </c>
      <c r="B20" s="43" t="s">
        <v>187</v>
      </c>
      <c r="C20" s="46">
        <v>1261</v>
      </c>
      <c r="D20" s="48">
        <v>483.32</v>
      </c>
      <c r="E20" s="48">
        <v>483.32</v>
      </c>
      <c r="F20" s="42">
        <v>14560</v>
      </c>
      <c r="H20" s="65" t="s">
        <v>188</v>
      </c>
      <c r="N20" s="44" t="s">
        <v>189</v>
      </c>
    </row>
    <row r="21" spans="1:14" ht="39.950000000000003" customHeight="1">
      <c r="A21" s="44">
        <v>20</v>
      </c>
      <c r="B21" s="45" t="s">
        <v>190</v>
      </c>
      <c r="C21" s="47">
        <v>63</v>
      </c>
      <c r="D21" s="49">
        <v>50</v>
      </c>
      <c r="E21" s="49">
        <v>75.88</v>
      </c>
      <c r="F21" s="44">
        <v>13791</v>
      </c>
      <c r="H21" s="65" t="s">
        <v>191</v>
      </c>
      <c r="N21" s="44" t="s">
        <v>192</v>
      </c>
    </row>
    <row r="22" spans="1:14" ht="39.950000000000003" customHeight="1">
      <c r="A22" s="44">
        <v>21</v>
      </c>
      <c r="B22" s="45" t="s">
        <v>193</v>
      </c>
      <c r="C22" s="47">
        <v>201</v>
      </c>
      <c r="D22" s="49">
        <v>50</v>
      </c>
      <c r="E22" s="49">
        <v>85.74</v>
      </c>
      <c r="F22" s="44">
        <v>13792</v>
      </c>
      <c r="H22" s="65" t="s">
        <v>194</v>
      </c>
      <c r="N22" s="44" t="s">
        <v>195</v>
      </c>
    </row>
    <row r="23" spans="1:14" ht="39.950000000000003" customHeight="1">
      <c r="A23" s="44">
        <v>22</v>
      </c>
      <c r="B23" s="45" t="s">
        <v>196</v>
      </c>
      <c r="C23" s="47">
        <v>166</v>
      </c>
      <c r="D23" s="49">
        <v>75</v>
      </c>
      <c r="E23" s="49">
        <v>115</v>
      </c>
      <c r="F23" s="44">
        <v>13793</v>
      </c>
      <c r="H23" s="65" t="s">
        <v>197</v>
      </c>
      <c r="N23" s="44" t="s">
        <v>198</v>
      </c>
    </row>
    <row r="24" spans="1:14" ht="39.950000000000003" customHeight="1">
      <c r="A24" s="44">
        <v>23</v>
      </c>
      <c r="B24" s="43" t="s">
        <v>199</v>
      </c>
      <c r="C24" s="46">
        <v>81</v>
      </c>
      <c r="D24" s="48">
        <v>4</v>
      </c>
      <c r="E24" s="48">
        <v>39.54</v>
      </c>
      <c r="F24" s="42">
        <v>13188</v>
      </c>
      <c r="H24" s="65" t="s">
        <v>200</v>
      </c>
      <c r="N24" s="44" t="s">
        <v>201</v>
      </c>
    </row>
    <row r="25" spans="1:14" ht="39.950000000000003" customHeight="1">
      <c r="A25" s="44">
        <v>24</v>
      </c>
      <c r="B25" s="45" t="s">
        <v>202</v>
      </c>
      <c r="C25" s="47">
        <v>23.3</v>
      </c>
      <c r="D25" s="49">
        <v>2</v>
      </c>
      <c r="E25" s="49">
        <v>15.42</v>
      </c>
      <c r="F25" s="44">
        <v>13189</v>
      </c>
      <c r="H25" s="65" t="s">
        <v>203</v>
      </c>
      <c r="N25" s="44" t="s">
        <v>204</v>
      </c>
    </row>
    <row r="26" spans="1:14" ht="39.950000000000003" customHeight="1">
      <c r="A26" s="42"/>
      <c r="B26" s="43"/>
      <c r="C26" s="46"/>
      <c r="D26" s="48"/>
      <c r="E26" s="48"/>
      <c r="F26" s="42"/>
      <c r="H26" s="65" t="s">
        <v>205</v>
      </c>
      <c r="N26" s="44" t="s">
        <v>206</v>
      </c>
    </row>
    <row r="27" spans="1:14" ht="39.950000000000003" customHeight="1">
      <c r="H27" s="65" t="s">
        <v>207</v>
      </c>
      <c r="N27" s="44" t="s">
        <v>208</v>
      </c>
    </row>
    <row r="28" spans="1:14" ht="39.950000000000003" customHeight="1">
      <c r="H28" s="65" t="s">
        <v>209</v>
      </c>
      <c r="N28" s="44" t="s">
        <v>210</v>
      </c>
    </row>
    <row r="29" spans="1:14" ht="39.950000000000003" customHeight="1">
      <c r="H29" s="65" t="s">
        <v>211</v>
      </c>
      <c r="N29" s="44" t="s">
        <v>212</v>
      </c>
    </row>
    <row r="30" spans="1:14" ht="39.950000000000003" customHeight="1">
      <c r="H30" s="65" t="s">
        <v>213</v>
      </c>
      <c r="N30" s="44" t="s">
        <v>214</v>
      </c>
    </row>
    <row r="31" spans="1:14" ht="39.950000000000003" customHeight="1">
      <c r="N31" s="44" t="s">
        <v>215</v>
      </c>
    </row>
    <row r="32" spans="1:14" ht="39.950000000000003" customHeight="1">
      <c r="N32" s="44" t="s">
        <v>216</v>
      </c>
    </row>
    <row r="33" spans="14:14" ht="39.950000000000003" customHeight="1">
      <c r="N33" s="44" t="s">
        <v>217</v>
      </c>
    </row>
    <row r="34" spans="14:14" ht="39.950000000000003" customHeight="1">
      <c r="N34" s="44" t="s">
        <v>218</v>
      </c>
    </row>
    <row r="35" spans="14:14" ht="39.950000000000003" customHeight="1">
      <c r="N35" s="44" t="s">
        <v>219</v>
      </c>
    </row>
    <row r="36" spans="14:14" ht="39.950000000000003" customHeight="1">
      <c r="N36" s="44" t="s">
        <v>220</v>
      </c>
    </row>
    <row r="37" spans="14:14" ht="39.950000000000003" customHeight="1">
      <c r="N37" s="44" t="s">
        <v>221</v>
      </c>
    </row>
    <row r="38" spans="14:14" ht="39.950000000000003" customHeight="1">
      <c r="N38" s="44" t="s">
        <v>222</v>
      </c>
    </row>
    <row r="39" spans="14:14" ht="39.950000000000003" customHeight="1">
      <c r="N39" s="44" t="s">
        <v>223</v>
      </c>
    </row>
    <row r="40" spans="14:14" ht="39.950000000000003" customHeight="1">
      <c r="N40" s="44" t="s">
        <v>224</v>
      </c>
    </row>
    <row r="41" spans="14:14" ht="39.950000000000003" customHeight="1">
      <c r="N41" s="44" t="s">
        <v>225</v>
      </c>
    </row>
    <row r="42" spans="14:14" ht="39.950000000000003" customHeight="1">
      <c r="N42" s="44" t="s">
        <v>226</v>
      </c>
    </row>
    <row r="43" spans="14:14" ht="39.950000000000003" customHeight="1">
      <c r="N43" s="44" t="s">
        <v>227</v>
      </c>
    </row>
    <row r="44" spans="14:14" ht="39.950000000000003" customHeight="1">
      <c r="N44" s="44" t="s">
        <v>228</v>
      </c>
    </row>
    <row r="45" spans="14:14" ht="39.950000000000003" customHeight="1">
      <c r="N45" s="44" t="s">
        <v>229</v>
      </c>
    </row>
    <row r="46" spans="14:14" ht="39.950000000000003" customHeight="1">
      <c r="N46" s="44" t="s">
        <v>230</v>
      </c>
    </row>
    <row r="47" spans="14:14" ht="39.950000000000003" customHeight="1">
      <c r="N47" s="44" t="s">
        <v>231</v>
      </c>
    </row>
    <row r="48" spans="14:14" ht="39.950000000000003" customHeight="1">
      <c r="N48" s="44" t="s">
        <v>232</v>
      </c>
    </row>
    <row r="49" spans="14:14" ht="39.950000000000003" customHeight="1">
      <c r="N49" s="44" t="s">
        <v>233</v>
      </c>
    </row>
    <row r="50" spans="14:14" ht="39.950000000000003" customHeight="1">
      <c r="N50" s="44" t="s">
        <v>234</v>
      </c>
    </row>
    <row r="51" spans="14:14" ht="39.950000000000003" customHeight="1">
      <c r="N51" s="44" t="s">
        <v>235</v>
      </c>
    </row>
    <row r="52" spans="14:14" ht="39.950000000000003" customHeight="1">
      <c r="N52" s="44" t="s">
        <v>236</v>
      </c>
    </row>
    <row r="53" spans="14:14" ht="39.950000000000003" customHeight="1">
      <c r="N53" s="44" t="s">
        <v>237</v>
      </c>
    </row>
    <row r="54" spans="14:14" ht="39.950000000000003" customHeight="1">
      <c r="N54" s="44" t="s">
        <v>238</v>
      </c>
    </row>
    <row r="55" spans="14:14" ht="39.950000000000003" customHeight="1">
      <c r="N55" s="44" t="s">
        <v>239</v>
      </c>
    </row>
  </sheetData>
  <phoneticPr fontId="53" type="noConversion"/>
  <dataValidations count="2">
    <dataValidation type="list" allowBlank="1" showInputMessage="1" showErrorMessage="1" sqref="E14" xr:uid="{00000000-0002-0000-0400-000000000000}">
      <formula1>s_uom</formula1>
    </dataValidation>
    <dataValidation type="list" allowBlank="1" showInputMessage="1" showErrorMessage="1" errorTitle="Value Not Available!" error="Select only valid options from drop-down menu._x000a__x000a_Select CANCEL to exit and reselect. Any other option will result in error." sqref="C14" xr:uid="{00000000-0002-0000-0400-000001000000}">
      <formula1>tbl_category</formula1>
    </dataValidation>
  </dataValidations>
  <pageMargins left="0.7" right="0.7" top="0.75" bottom="0.75" header="0.3" footer="0.3"/>
  <pageSetup orientation="portrait" horizontalDpi="1200" verticalDpi="120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FZ81"/>
  <sheetViews>
    <sheetView topLeftCell="AH1" zoomScaleNormal="100" workbookViewId="0">
      <selection activeCell="AK4" sqref="AK4"/>
    </sheetView>
  </sheetViews>
  <sheetFormatPr defaultRowHeight="15"/>
  <cols>
    <col min="1" max="1" width="32.5703125" bestFit="1" customWidth="1"/>
    <col min="2" max="2" width="26.42578125" bestFit="1" customWidth="1"/>
    <col min="3" max="3" width="25.42578125" bestFit="1" customWidth="1"/>
    <col min="4" max="4" width="24.42578125" bestFit="1" customWidth="1"/>
    <col min="5" max="5" width="27.5703125" bestFit="1" customWidth="1"/>
    <col min="6" max="6" width="17" bestFit="1" customWidth="1"/>
    <col min="7" max="7" width="34.42578125" bestFit="1" customWidth="1"/>
    <col min="8" max="8" width="44.85546875" bestFit="1" customWidth="1"/>
    <col min="9" max="9" width="17.5703125" bestFit="1" customWidth="1"/>
    <col min="10" max="10" width="19.5703125" bestFit="1" customWidth="1"/>
    <col min="11" max="11" width="20.42578125" bestFit="1" customWidth="1"/>
    <col min="12" max="12" width="22" bestFit="1" customWidth="1"/>
    <col min="13" max="13" width="21.85546875" bestFit="1" customWidth="1"/>
    <col min="14" max="14" width="23.42578125" bestFit="1" customWidth="1"/>
    <col min="15" max="15" width="20.42578125" bestFit="1" customWidth="1"/>
    <col min="16" max="16" width="20.140625" bestFit="1" customWidth="1"/>
    <col min="17" max="17" width="13.42578125" bestFit="1" customWidth="1"/>
    <col min="18" max="18" width="26.140625" bestFit="1" customWidth="1"/>
    <col min="19" max="19" width="19.140625" bestFit="1" customWidth="1"/>
    <col min="20" max="20" width="29.140625" bestFit="1" customWidth="1"/>
    <col min="21" max="21" width="28.5703125" bestFit="1" customWidth="1"/>
    <col min="22" max="22" width="25.42578125" bestFit="1" customWidth="1"/>
    <col min="23" max="23" width="28" bestFit="1" customWidth="1"/>
    <col min="24" max="24" width="22.5703125" bestFit="1" customWidth="1"/>
    <col min="25" max="25" width="22" bestFit="1" customWidth="1"/>
    <col min="26" max="26" width="31.42578125" bestFit="1" customWidth="1"/>
    <col min="27" max="27" width="25.42578125" bestFit="1" customWidth="1"/>
    <col min="28" max="28" width="34" bestFit="1" customWidth="1"/>
    <col min="29" max="29" width="32.5703125" bestFit="1" customWidth="1"/>
    <col min="30" max="30" width="21.42578125" bestFit="1" customWidth="1"/>
    <col min="31" max="31" width="32.42578125" bestFit="1" customWidth="1"/>
    <col min="32" max="32" width="27.5703125" bestFit="1" customWidth="1"/>
    <col min="33" max="33" width="26.42578125" bestFit="1" customWidth="1"/>
    <col min="34" max="34" width="25.42578125" bestFit="1" customWidth="1"/>
    <col min="35" max="35" width="24" bestFit="1" customWidth="1"/>
    <col min="36" max="36" width="31.42578125" bestFit="1" customWidth="1"/>
    <col min="37" max="37" width="19.42578125" bestFit="1" customWidth="1"/>
    <col min="38" max="38" width="25.42578125" bestFit="1" customWidth="1"/>
    <col min="39" max="39" width="22.42578125" bestFit="1" customWidth="1"/>
    <col min="40" max="40" width="33.42578125" bestFit="1" customWidth="1"/>
    <col min="41" max="41" width="23.5703125" bestFit="1" customWidth="1"/>
    <col min="42" max="42" width="27" bestFit="1" customWidth="1"/>
    <col min="43" max="43" width="22.5703125" bestFit="1" customWidth="1"/>
    <col min="44" max="44" width="21" bestFit="1" customWidth="1"/>
    <col min="45" max="45" width="39.28515625" bestFit="1" customWidth="1"/>
    <col min="46" max="46" width="22.42578125" bestFit="1" customWidth="1"/>
    <col min="47" max="47" width="20.42578125" bestFit="1" customWidth="1"/>
    <col min="48" max="48" width="16.140625" bestFit="1" customWidth="1"/>
    <col min="49" max="49" width="17.42578125" bestFit="1" customWidth="1"/>
    <col min="50" max="50" width="18.28515625" bestFit="1" customWidth="1"/>
    <col min="51" max="51" width="11.7109375" bestFit="1" customWidth="1"/>
    <col min="52" max="52" width="13.42578125" bestFit="1" customWidth="1"/>
    <col min="53" max="53" width="11.42578125" bestFit="1" customWidth="1"/>
    <col min="54" max="54" width="28.5703125" bestFit="1" customWidth="1"/>
    <col min="55" max="55" width="25.140625" bestFit="1" customWidth="1"/>
    <col min="56" max="56" width="30.140625" customWidth="1"/>
    <col min="57" max="57" width="26.5703125" bestFit="1" customWidth="1"/>
    <col min="58" max="58" width="35.42578125" bestFit="1" customWidth="1"/>
    <col min="59" max="59" width="31.7109375" bestFit="1" customWidth="1"/>
    <col min="60" max="60" width="33.42578125" customWidth="1"/>
    <col min="61" max="61" width="27" customWidth="1"/>
    <col min="62" max="62" width="35.140625" customWidth="1"/>
    <col min="63" max="63" width="30.42578125" bestFit="1" customWidth="1"/>
    <col min="64" max="64" width="22.42578125" bestFit="1" customWidth="1"/>
    <col min="65" max="65" width="13.28515625" bestFit="1" customWidth="1"/>
    <col min="66" max="66" width="10.140625" bestFit="1" customWidth="1"/>
    <col min="67" max="67" width="19.28515625" bestFit="1" customWidth="1"/>
    <col min="68" max="68" width="20.42578125" bestFit="1" customWidth="1"/>
    <col min="69" max="69" width="10.7109375" bestFit="1" customWidth="1"/>
    <col min="70" max="70" width="29.28515625" bestFit="1" customWidth="1"/>
    <col min="71" max="71" width="27.85546875" bestFit="1" customWidth="1"/>
    <col min="72" max="72" width="34.42578125" bestFit="1" customWidth="1"/>
    <col min="73" max="73" width="28.85546875" bestFit="1" customWidth="1"/>
    <col min="74" max="74" width="42.28515625" bestFit="1" customWidth="1"/>
    <col min="75" max="75" width="32" bestFit="1" customWidth="1"/>
    <col min="76" max="76" width="23.42578125" bestFit="1" customWidth="1"/>
    <col min="77" max="77" width="9.28515625" bestFit="1" customWidth="1"/>
    <col min="78" max="78" width="23" bestFit="1" customWidth="1"/>
    <col min="79" max="79" width="22.42578125" bestFit="1" customWidth="1"/>
    <col min="80" max="80" width="25.42578125" bestFit="1" customWidth="1"/>
    <col min="81" max="81" width="15.7109375" bestFit="1" customWidth="1"/>
    <col min="82" max="82" width="31.5703125" bestFit="1" customWidth="1"/>
    <col min="83" max="84" width="13.85546875" bestFit="1" customWidth="1"/>
    <col min="85" max="85" width="16.42578125" bestFit="1" customWidth="1"/>
    <col min="86" max="86" width="18.5703125" bestFit="1" customWidth="1"/>
    <col min="87" max="87" width="11.42578125" bestFit="1" customWidth="1"/>
    <col min="88" max="88" width="13.28515625" bestFit="1" customWidth="1"/>
    <col min="89" max="89" width="21.140625" bestFit="1" customWidth="1"/>
    <col min="90" max="90" width="17.85546875" bestFit="1" customWidth="1"/>
    <col min="91" max="91" width="18.85546875" bestFit="1" customWidth="1"/>
    <col min="92" max="92" width="9.42578125" bestFit="1" customWidth="1"/>
    <col min="93" max="93" width="17.42578125" bestFit="1" customWidth="1"/>
    <col min="94" max="94" width="23" bestFit="1" customWidth="1"/>
    <col min="95" max="95" width="18" bestFit="1" customWidth="1"/>
    <col min="96" max="97" width="27.42578125" bestFit="1" customWidth="1"/>
    <col min="98" max="98" width="24.42578125" bestFit="1" customWidth="1"/>
    <col min="99" max="99" width="26.5703125" bestFit="1" customWidth="1"/>
    <col min="100" max="100" width="19.28515625" bestFit="1" customWidth="1"/>
    <col min="101" max="101" width="21.140625" bestFit="1" customWidth="1"/>
    <col min="102" max="102" width="29.28515625" bestFit="1" customWidth="1"/>
    <col min="103" max="103" width="24.140625" bestFit="1" customWidth="1"/>
    <col min="104" max="104" width="32.42578125" bestFit="1" customWidth="1"/>
    <col min="105" max="105" width="21" bestFit="1" customWidth="1"/>
    <col min="106" max="106" width="19.85546875" bestFit="1" customWidth="1"/>
    <col min="107" max="107" width="17" bestFit="1" customWidth="1"/>
    <col min="108" max="108" width="29.85546875" bestFit="1" customWidth="1"/>
    <col min="109" max="109" width="25.42578125" bestFit="1" customWidth="1"/>
    <col min="110" max="110" width="24.140625" bestFit="1" customWidth="1"/>
    <col min="111" max="111" width="19.7109375" bestFit="1" customWidth="1"/>
    <col min="112" max="112" width="22.28515625" bestFit="1" customWidth="1"/>
    <col min="113" max="113" width="29.140625" bestFit="1" customWidth="1"/>
    <col min="114" max="114" width="17.5703125" bestFit="1" customWidth="1"/>
    <col min="115" max="115" width="15.7109375" bestFit="1" customWidth="1"/>
    <col min="116" max="116" width="20.42578125" bestFit="1" customWidth="1"/>
    <col min="117" max="118" width="30.42578125" bestFit="1" customWidth="1"/>
    <col min="119" max="119" width="26.5703125" bestFit="1" customWidth="1"/>
    <col min="120" max="120" width="24.28515625" bestFit="1" customWidth="1"/>
    <col min="121" max="121" width="30.42578125" bestFit="1" customWidth="1"/>
    <col min="122" max="122" width="37" bestFit="1" customWidth="1"/>
    <col min="123" max="123" width="22.5703125" bestFit="1" customWidth="1"/>
    <col min="124" max="124" width="21" bestFit="1" customWidth="1"/>
    <col min="125" max="125" width="18.85546875" bestFit="1" customWidth="1"/>
    <col min="126" max="126" width="25.42578125" bestFit="1" customWidth="1"/>
    <col min="127" max="127" width="11" bestFit="1" customWidth="1"/>
    <col min="128" max="128" width="16.140625" bestFit="1" customWidth="1"/>
    <col min="129" max="129" width="17.42578125" bestFit="1" customWidth="1"/>
    <col min="130" max="130" width="18.28515625" bestFit="1" customWidth="1"/>
    <col min="131" max="131" width="11.7109375" bestFit="1" customWidth="1"/>
    <col min="132" max="132" width="13.42578125" bestFit="1" customWidth="1"/>
    <col min="133" max="133" width="11.42578125" bestFit="1" customWidth="1"/>
    <col min="134" max="134" width="28.5703125" bestFit="1" customWidth="1"/>
    <col min="135" max="135" width="25.140625" bestFit="1" customWidth="1"/>
    <col min="136" max="136" width="30.140625" bestFit="1" customWidth="1"/>
    <col min="137" max="137" width="26.5703125" bestFit="1" customWidth="1"/>
    <col min="138" max="138" width="35.42578125" bestFit="1" customWidth="1"/>
    <col min="139" max="139" width="31.7109375" bestFit="1" customWidth="1"/>
    <col min="140" max="140" width="19.7109375" bestFit="1" customWidth="1"/>
    <col min="141" max="141" width="20.42578125" bestFit="1" customWidth="1"/>
    <col min="142" max="142" width="19.85546875" bestFit="1" customWidth="1"/>
    <col min="143" max="143" width="19.7109375" bestFit="1" customWidth="1"/>
    <col min="144" max="144" width="12.28515625" bestFit="1" customWidth="1"/>
    <col min="145" max="145" width="12.5703125" bestFit="1" customWidth="1"/>
    <col min="146" max="146" width="6.140625" bestFit="1" customWidth="1"/>
    <col min="147" max="147" width="19.28515625" bestFit="1" customWidth="1"/>
    <col min="148" max="148" width="20.42578125" bestFit="1" customWidth="1"/>
    <col min="149" max="149" width="10.7109375" bestFit="1" customWidth="1"/>
    <col min="150" max="150" width="37.85546875" bestFit="1" customWidth="1"/>
    <col min="151" max="151" width="27.42578125" bestFit="1" customWidth="1"/>
    <col min="152" max="152" width="32.85546875" bestFit="1" customWidth="1"/>
    <col min="153" max="153" width="31.140625" bestFit="1" customWidth="1"/>
    <col min="154" max="154" width="29.28515625" bestFit="1" customWidth="1"/>
    <col min="155" max="155" width="27.85546875" bestFit="1" customWidth="1"/>
    <col min="156" max="156" width="34.42578125" bestFit="1" customWidth="1"/>
    <col min="157" max="157" width="28.85546875" bestFit="1" customWidth="1"/>
    <col min="158" max="158" width="42.28515625" bestFit="1" customWidth="1"/>
    <col min="159" max="159" width="25.140625" bestFit="1" customWidth="1"/>
    <col min="160" max="160" width="23.42578125" bestFit="1" customWidth="1"/>
    <col min="161" max="161" width="15.42578125" bestFit="1" customWidth="1"/>
    <col min="162" max="162" width="9.28515625" bestFit="1" customWidth="1"/>
    <col min="170" max="171" width="20.42578125" bestFit="1" customWidth="1"/>
    <col min="172" max="172" width="24.85546875" bestFit="1" customWidth="1"/>
    <col min="173" max="173" width="30.42578125" customWidth="1"/>
    <col min="174" max="174" width="22.140625" bestFit="1" customWidth="1"/>
    <col min="175" max="175" width="20.28515625" bestFit="1" customWidth="1"/>
    <col min="176" max="176" width="26.140625" bestFit="1" customWidth="1"/>
    <col min="177" max="177" width="21.42578125" bestFit="1" customWidth="1"/>
    <col min="178" max="179" width="23.85546875" bestFit="1" customWidth="1"/>
    <col min="180" max="180" width="17.28515625" bestFit="1" customWidth="1"/>
    <col min="181" max="181" width="11.42578125" bestFit="1" customWidth="1"/>
    <col min="182" max="182" width="6.42578125" bestFit="1" customWidth="1"/>
  </cols>
  <sheetData>
    <row r="1" spans="1:182">
      <c r="A1" t="s">
        <v>240</v>
      </c>
      <c r="BZ1" t="s">
        <v>241</v>
      </c>
    </row>
    <row r="2" spans="1:182">
      <c r="A2" t="s">
        <v>242</v>
      </c>
      <c r="B2" t="s">
        <v>243</v>
      </c>
      <c r="C2" t="s">
        <v>244</v>
      </c>
      <c r="D2" t="s">
        <v>245</v>
      </c>
      <c r="S2" t="s">
        <v>246</v>
      </c>
      <c r="AG2" t="s">
        <v>247</v>
      </c>
      <c r="AQ2" t="s">
        <v>248</v>
      </c>
      <c r="AU2" t="s">
        <v>249</v>
      </c>
      <c r="AV2" t="s">
        <v>250</v>
      </c>
      <c r="BM2" t="s">
        <v>251</v>
      </c>
      <c r="BN2" t="s">
        <v>252</v>
      </c>
      <c r="BV2" t="s">
        <v>253</v>
      </c>
      <c r="BZ2" t="s">
        <v>254</v>
      </c>
      <c r="CB2" t="s">
        <v>255</v>
      </c>
      <c r="CC2" t="s">
        <v>256</v>
      </c>
      <c r="CD2" t="s">
        <v>244</v>
      </c>
      <c r="CE2" t="s">
        <v>245</v>
      </c>
      <c r="CU2" t="s">
        <v>375</v>
      </c>
      <c r="DJ2" t="s">
        <v>246</v>
      </c>
      <c r="DX2" t="s">
        <v>247</v>
      </c>
      <c r="EH2" t="s">
        <v>257</v>
      </c>
      <c r="EM2" t="s">
        <v>249</v>
      </c>
      <c r="EN2" t="s">
        <v>250</v>
      </c>
      <c r="FE2" t="s">
        <v>251</v>
      </c>
      <c r="FF2" t="s">
        <v>252</v>
      </c>
      <c r="FN2" t="s">
        <v>258</v>
      </c>
      <c r="FR2" t="s">
        <v>253</v>
      </c>
      <c r="FV2" t="s">
        <v>254</v>
      </c>
      <c r="FX2" t="s">
        <v>255</v>
      </c>
      <c r="FZ2" t="s">
        <v>256</v>
      </c>
    </row>
    <row r="3" spans="1:182" s="6" customFormat="1">
      <c r="A3" s="6" t="s">
        <v>242</v>
      </c>
      <c r="B3" s="6" t="s">
        <v>243</v>
      </c>
      <c r="C3" s="6" t="s">
        <v>244</v>
      </c>
      <c r="D3" s="6" t="s">
        <v>259</v>
      </c>
      <c r="E3" s="6" t="s">
        <v>260</v>
      </c>
      <c r="F3" s="6" t="s">
        <v>261</v>
      </c>
      <c r="G3" s="6" t="s">
        <v>262</v>
      </c>
      <c r="H3" s="6" t="s">
        <v>263</v>
      </c>
      <c r="I3" s="6" t="s">
        <v>264</v>
      </c>
      <c r="J3" s="6" t="s">
        <v>265</v>
      </c>
      <c r="K3" s="6" t="s">
        <v>266</v>
      </c>
      <c r="L3" s="6" t="s">
        <v>267</v>
      </c>
      <c r="M3" s="6" t="s">
        <v>268</v>
      </c>
      <c r="N3" s="6" t="s">
        <v>269</v>
      </c>
      <c r="O3" s="6" t="s">
        <v>81</v>
      </c>
      <c r="P3" s="6" t="s">
        <v>124</v>
      </c>
      <c r="Q3" s="6" t="s">
        <v>270</v>
      </c>
      <c r="R3" s="6" t="s">
        <v>271</v>
      </c>
      <c r="S3" s="6" t="s">
        <v>79</v>
      </c>
      <c r="T3" s="6" t="s">
        <v>272</v>
      </c>
      <c r="U3" s="6" t="s">
        <v>316</v>
      </c>
      <c r="V3" s="6" t="s">
        <v>317</v>
      </c>
      <c r="W3" s="6" t="s">
        <v>318</v>
      </c>
      <c r="X3" s="6" t="s">
        <v>319</v>
      </c>
      <c r="Y3" s="6" t="s">
        <v>320</v>
      </c>
      <c r="Z3" s="6" t="s">
        <v>321</v>
      </c>
      <c r="AA3" s="6" t="s">
        <v>322</v>
      </c>
      <c r="AB3" s="6" t="s">
        <v>323</v>
      </c>
      <c r="AC3" s="6" t="s">
        <v>324</v>
      </c>
      <c r="AD3" s="6" t="s">
        <v>325</v>
      </c>
      <c r="AE3" s="6" t="s">
        <v>273</v>
      </c>
      <c r="AF3" s="6" t="s">
        <v>274</v>
      </c>
      <c r="AG3" s="6" t="s">
        <v>275</v>
      </c>
      <c r="AH3" s="6" t="s">
        <v>147</v>
      </c>
      <c r="AI3" s="6" t="s">
        <v>276</v>
      </c>
      <c r="AJ3" s="6" t="s">
        <v>111</v>
      </c>
      <c r="AK3" s="6" t="s">
        <v>277</v>
      </c>
      <c r="AL3" s="6" t="s">
        <v>278</v>
      </c>
      <c r="AM3" s="6" t="s">
        <v>279</v>
      </c>
      <c r="AN3" s="6" t="s">
        <v>280</v>
      </c>
      <c r="AO3" s="6" t="s">
        <v>281</v>
      </c>
      <c r="AP3" s="6" t="s">
        <v>282</v>
      </c>
      <c r="AQ3" s="38" t="s">
        <v>283</v>
      </c>
      <c r="AR3" s="38" t="s">
        <v>284</v>
      </c>
      <c r="AS3" s="38" t="s">
        <v>285</v>
      </c>
      <c r="AT3" s="38" t="s">
        <v>286</v>
      </c>
      <c r="AU3" s="38" t="s">
        <v>287</v>
      </c>
      <c r="AV3" s="6" t="s">
        <v>288</v>
      </c>
      <c r="AW3" s="6" t="s">
        <v>289</v>
      </c>
      <c r="AX3" s="6" t="s">
        <v>290</v>
      </c>
      <c r="AY3" s="6" t="s">
        <v>291</v>
      </c>
      <c r="AZ3" s="6" t="s">
        <v>292</v>
      </c>
      <c r="BA3" s="6" t="s">
        <v>104</v>
      </c>
      <c r="BB3" s="6" t="s">
        <v>293</v>
      </c>
      <c r="BC3" s="6" t="s">
        <v>294</v>
      </c>
      <c r="BD3" s="6" t="s">
        <v>295</v>
      </c>
      <c r="BE3" s="6" t="s">
        <v>296</v>
      </c>
      <c r="BF3" s="6" t="s">
        <v>297</v>
      </c>
      <c r="BG3" s="6" t="s">
        <v>298</v>
      </c>
      <c r="BH3" s="6" t="s">
        <v>299</v>
      </c>
      <c r="BI3" s="6" t="s">
        <v>300</v>
      </c>
      <c r="BJ3" s="6" t="s">
        <v>301</v>
      </c>
      <c r="BK3" s="6" t="s">
        <v>302</v>
      </c>
      <c r="BL3" s="6" t="s">
        <v>111</v>
      </c>
      <c r="BM3" s="39"/>
      <c r="BN3" s="39" t="s">
        <v>303</v>
      </c>
      <c r="BO3" s="6" t="s">
        <v>304</v>
      </c>
      <c r="BP3" s="6" t="s">
        <v>305</v>
      </c>
      <c r="BQ3" s="6" t="s">
        <v>306</v>
      </c>
      <c r="BR3" s="6" t="s">
        <v>99</v>
      </c>
      <c r="BS3" s="6" t="s">
        <v>307</v>
      </c>
      <c r="BT3" s="6" t="s">
        <v>308</v>
      </c>
      <c r="BU3" s="6" t="s">
        <v>309</v>
      </c>
      <c r="BV3" s="6" t="s">
        <v>310</v>
      </c>
      <c r="BW3" s="6" t="s">
        <v>311</v>
      </c>
      <c r="BX3" s="6" t="s">
        <v>312</v>
      </c>
      <c r="BY3" s="6" t="s">
        <v>313</v>
      </c>
      <c r="BZ3" s="6" t="s">
        <v>314</v>
      </c>
      <c r="CA3" s="6" t="s">
        <v>315</v>
      </c>
      <c r="CB3" s="6" t="s">
        <v>255</v>
      </c>
      <c r="CC3" s="6" t="s">
        <v>256</v>
      </c>
      <c r="CD3" s="6" t="s">
        <v>244</v>
      </c>
      <c r="CE3" s="6" t="s">
        <v>259</v>
      </c>
      <c r="CF3" s="6" t="s">
        <v>260</v>
      </c>
      <c r="CG3" s="6" t="s">
        <v>261</v>
      </c>
      <c r="CH3" s="6" t="s">
        <v>262</v>
      </c>
      <c r="CI3" s="6" t="s">
        <v>263</v>
      </c>
      <c r="CJ3" s="6" t="s">
        <v>264</v>
      </c>
      <c r="CK3" s="6" t="s">
        <v>265</v>
      </c>
      <c r="CL3" s="6" t="s">
        <v>266</v>
      </c>
      <c r="CM3" s="6" t="s">
        <v>267</v>
      </c>
      <c r="CN3" s="6" t="s">
        <v>268</v>
      </c>
      <c r="CO3" s="6" t="s">
        <v>269</v>
      </c>
      <c r="CP3" t="s">
        <v>359</v>
      </c>
      <c r="CQ3" s="6" t="s">
        <v>81</v>
      </c>
      <c r="CR3" s="6" t="s">
        <v>124</v>
      </c>
      <c r="CS3" s="6" t="s">
        <v>270</v>
      </c>
      <c r="CT3" s="6" t="s">
        <v>271</v>
      </c>
      <c r="CU3" t="s">
        <v>360</v>
      </c>
      <c r="CV3" t="s">
        <v>361</v>
      </c>
      <c r="CW3" t="s">
        <v>362</v>
      </c>
      <c r="CX3" t="s">
        <v>363</v>
      </c>
      <c r="CY3" t="s">
        <v>364</v>
      </c>
      <c r="CZ3" t="s">
        <v>365</v>
      </c>
      <c r="DA3" t="s">
        <v>366</v>
      </c>
      <c r="DB3" t="s">
        <v>367</v>
      </c>
      <c r="DC3" t="s">
        <v>368</v>
      </c>
      <c r="DD3" t="s">
        <v>369</v>
      </c>
      <c r="DE3" t="s">
        <v>370</v>
      </c>
      <c r="DF3" t="s">
        <v>371</v>
      </c>
      <c r="DG3" t="s">
        <v>372</v>
      </c>
      <c r="DH3" t="s">
        <v>373</v>
      </c>
      <c r="DI3" t="s">
        <v>374</v>
      </c>
      <c r="DJ3" s="6" t="s">
        <v>79</v>
      </c>
      <c r="DK3" s="6" t="s">
        <v>272</v>
      </c>
      <c r="DL3" s="6" t="s">
        <v>316</v>
      </c>
      <c r="DM3" s="6" t="s">
        <v>317</v>
      </c>
      <c r="DN3" s="6" t="s">
        <v>318</v>
      </c>
      <c r="DO3" s="6" t="s">
        <v>319</v>
      </c>
      <c r="DP3" s="6" t="s">
        <v>320</v>
      </c>
      <c r="DQ3" s="6" t="s">
        <v>321</v>
      </c>
      <c r="DR3" s="6" t="s">
        <v>322</v>
      </c>
      <c r="DS3" s="6" t="s">
        <v>323</v>
      </c>
      <c r="DT3" s="6" t="s">
        <v>324</v>
      </c>
      <c r="DU3" s="6" t="s">
        <v>325</v>
      </c>
      <c r="DV3" s="6" t="s">
        <v>273</v>
      </c>
      <c r="DW3" s="6" t="s">
        <v>274</v>
      </c>
      <c r="DX3" s="6" t="s">
        <v>275</v>
      </c>
      <c r="DY3" s="6" t="s">
        <v>147</v>
      </c>
      <c r="DZ3" s="6" t="s">
        <v>276</v>
      </c>
      <c r="EA3" s="6" t="s">
        <v>111</v>
      </c>
      <c r="EB3" s="6" t="s">
        <v>277</v>
      </c>
      <c r="EC3" s="6" t="s">
        <v>278</v>
      </c>
      <c r="ED3" s="6" t="s">
        <v>279</v>
      </c>
      <c r="EE3" s="6" t="s">
        <v>280</v>
      </c>
      <c r="EF3" s="6" t="s">
        <v>281</v>
      </c>
      <c r="EG3" s="6" t="s">
        <v>282</v>
      </c>
      <c r="EH3" s="6" t="s">
        <v>326</v>
      </c>
      <c r="EI3" s="6" t="s">
        <v>327</v>
      </c>
      <c r="EJ3" s="6" t="s">
        <v>328</v>
      </c>
      <c r="EK3" s="6" t="s">
        <v>329</v>
      </c>
      <c r="EL3" s="6" t="s">
        <v>330</v>
      </c>
      <c r="EM3" s="6" t="s">
        <v>287</v>
      </c>
      <c r="EN3" s="6" t="s">
        <v>288</v>
      </c>
      <c r="EO3" s="6" t="s">
        <v>289</v>
      </c>
      <c r="EP3" s="6" t="s">
        <v>290</v>
      </c>
      <c r="EQ3" s="6" t="s">
        <v>291</v>
      </c>
      <c r="ER3" s="6" t="s">
        <v>292</v>
      </c>
      <c r="ES3" s="6" t="s">
        <v>104</v>
      </c>
      <c r="ET3" s="6" t="s">
        <v>293</v>
      </c>
      <c r="EU3" s="6" t="s">
        <v>294</v>
      </c>
      <c r="EV3" s="6" t="s">
        <v>295</v>
      </c>
      <c r="EW3" s="6" t="s">
        <v>296</v>
      </c>
      <c r="EX3" s="6" t="s">
        <v>297</v>
      </c>
      <c r="EY3" s="6" t="s">
        <v>298</v>
      </c>
      <c r="EZ3" s="6" t="s">
        <v>299</v>
      </c>
      <c r="FA3" s="6" t="s">
        <v>300</v>
      </c>
      <c r="FB3" s="6" t="s">
        <v>301</v>
      </c>
      <c r="FC3" s="6" t="s">
        <v>302</v>
      </c>
      <c r="FD3" s="6" t="s">
        <v>111</v>
      </c>
      <c r="FE3" s="6" t="s">
        <v>287</v>
      </c>
      <c r="FF3" s="6" t="s">
        <v>273</v>
      </c>
      <c r="FG3" s="6" t="s">
        <v>123</v>
      </c>
      <c r="FH3" s="6" t="s">
        <v>331</v>
      </c>
      <c r="FI3" s="6" t="s">
        <v>332</v>
      </c>
      <c r="FJ3" s="6" t="s">
        <v>99</v>
      </c>
      <c r="FK3" s="6" t="s">
        <v>307</v>
      </c>
      <c r="FL3" s="6" t="s">
        <v>308</v>
      </c>
      <c r="FM3" s="6" t="s">
        <v>309</v>
      </c>
      <c r="FN3" s="6" t="s">
        <v>333</v>
      </c>
      <c r="FO3" s="6" t="s">
        <v>334</v>
      </c>
      <c r="FP3" s="6" t="s">
        <v>335</v>
      </c>
      <c r="FQ3" s="6" t="s">
        <v>336</v>
      </c>
      <c r="FR3" s="6" t="s">
        <v>310</v>
      </c>
      <c r="FS3" s="6" t="s">
        <v>311</v>
      </c>
      <c r="FT3" s="6" t="s">
        <v>312</v>
      </c>
      <c r="FU3" t="s">
        <v>358</v>
      </c>
      <c r="FV3" s="6" t="s">
        <v>315</v>
      </c>
      <c r="FW3" s="6" t="s">
        <v>314</v>
      </c>
      <c r="FX3" s="6" t="s">
        <v>255</v>
      </c>
      <c r="FY3" s="6" t="s">
        <v>337</v>
      </c>
      <c r="FZ3" s="6" t="s">
        <v>256</v>
      </c>
    </row>
    <row r="4" spans="1:182">
      <c r="A4" t="str">
        <f t="shared" ref="A4:A6" si="0">IFERROR(IF(AO4="","",CONCATENATE("BLX - ",IF(AO4="Project 1",B$56))),"")</f>
        <v/>
      </c>
      <c r="C4" t="str">
        <f t="shared" ref="C4:C6" si="1">IFERROR(IF(AO4="","","TRUE"),"")</f>
        <v/>
      </c>
      <c r="E4" s="8" t="str">
        <f>IFERROR(IF(AO4="","",IF(AO4="Project 1",B$63)),"")</f>
        <v/>
      </c>
      <c r="G4" t="str">
        <f>IFERROR(IF($AO4="","",IF($AO4="Project 1",$B$57)),"")</f>
        <v/>
      </c>
      <c r="J4" t="str">
        <f>IFERROR(IF($AO4="","",IF($AO4="Project 1",$B$58)),"")</f>
        <v/>
      </c>
      <c r="L4" t="str">
        <f>IFERROR(IF($AO4="","",IF($AO4="Project 1",$B$59)),"")</f>
        <v/>
      </c>
      <c r="M4" t="str">
        <f t="shared" ref="M4:M36" si="2">IFERROR(IF($AO4="","","WA"),"")</f>
        <v/>
      </c>
      <c r="N4" t="str">
        <f>IFERROR(IF($AO4="","",IF($AO4="Project 1",$B$61)),"")</f>
        <v/>
      </c>
      <c r="S4" t="str">
        <f>IFERROR(IF($AO4="","",$A$43),"")</f>
        <v/>
      </c>
      <c r="U4" t="str">
        <f>IFERROR(IF($AO4="","",$A$45),"")</f>
        <v/>
      </c>
      <c r="V4" t="str">
        <f>IFERROR(IF($AO4="","",$A$46),"")</f>
        <v/>
      </c>
      <c r="W4" t="str">
        <f>IF($AO4="","",$A$47)</f>
        <v/>
      </c>
      <c r="Y4" t="str">
        <f>IF($AO4="","",$A$48)</f>
        <v/>
      </c>
      <c r="Z4" t="str">
        <f>IF($AO4="","",$A$49)</f>
        <v/>
      </c>
      <c r="AA4" t="str">
        <f>IF($AO4="","",$A$50)</f>
        <v/>
      </c>
      <c r="AC4" t="str">
        <f>IF($AO4="","",$A$51)</f>
        <v/>
      </c>
      <c r="AD4" t="str">
        <f>IF($AO4="","",$A$52)</f>
        <v/>
      </c>
      <c r="AE4" s="32" t="str">
        <f>IF($AO4="","",A$42)</f>
        <v/>
      </c>
      <c r="AF4" s="32"/>
      <c r="AH4" t="str">
        <f>IF(A4="","",VLOOKUP(AO4,B$39:C$41,2,FALSE))</f>
        <v/>
      </c>
      <c r="AJ4" t="str">
        <f>Q57</f>
        <v/>
      </c>
      <c r="AK4" s="10" t="str">
        <f>P57</f>
        <v/>
      </c>
      <c r="AL4" t="str">
        <f>A4</f>
        <v/>
      </c>
      <c r="AO4" t="str">
        <f>G57</f>
        <v/>
      </c>
      <c r="AP4" s="10" t="str">
        <f>P57</f>
        <v/>
      </c>
      <c r="AQ4" s="10"/>
      <c r="AR4" s="10"/>
      <c r="AS4" s="10"/>
      <c r="AT4" s="10"/>
      <c r="AV4" s="30" t="str">
        <f>S57</f>
        <v/>
      </c>
      <c r="AW4" t="str">
        <f>H57</f>
        <v/>
      </c>
      <c r="AX4" s="10" t="str">
        <f>P57</f>
        <v/>
      </c>
      <c r="AY4" t="str">
        <f>IF(A4="","",A$41)</f>
        <v/>
      </c>
      <c r="AZ4" t="str">
        <f>J57</f>
        <v/>
      </c>
      <c r="BA4" t="str">
        <f>K57</f>
        <v/>
      </c>
      <c r="BB4" s="28" t="str">
        <f>L57</f>
        <v/>
      </c>
      <c r="BC4" s="29" t="str">
        <f>M57</f>
        <v/>
      </c>
      <c r="BE4" s="2" t="str">
        <f>I57</f>
        <v/>
      </c>
      <c r="BF4" s="2" t="str">
        <f>IF(A4="","",INDEX(Table3[],MATCH(AV4,Table3[DSMc ID],0),3))</f>
        <v/>
      </c>
      <c r="BG4" s="2" t="str">
        <f t="shared" ref="BG4:BG36" si="3">IFERROR(AZ4*BF4,"")</f>
        <v/>
      </c>
      <c r="BH4" s="11" t="str">
        <f>IF(A4="","",INDEX(Table3[],MATCH(AV4,Table3[DSMc ID],0),4))</f>
        <v/>
      </c>
      <c r="BI4" s="11" t="str">
        <f t="shared" ref="BI4:BI36" si="4">IFERROR(BH4*AZ4,"")</f>
        <v/>
      </c>
      <c r="BL4" t="str">
        <f>Q57</f>
        <v/>
      </c>
      <c r="BN4" t="str">
        <f t="shared" ref="BN4:BN24" si="5">IF($A4="","",A$43)</f>
        <v/>
      </c>
      <c r="BO4" t="str">
        <f t="shared" ref="BO4:BO24" si="6">IF($A4="","",A$42)</f>
        <v/>
      </c>
      <c r="BP4" t="str">
        <f>IF($A4="","",A$47)</f>
        <v/>
      </c>
      <c r="BR4" t="str">
        <f>IF($A4="","",A$48)</f>
        <v/>
      </c>
      <c r="BS4" t="str">
        <f>IF($A4="","",A$49)</f>
        <v/>
      </c>
      <c r="BT4" s="7" t="str">
        <f t="shared" ref="BT4:BT13" si="7">IF($A4="","",A$50)</f>
        <v/>
      </c>
      <c r="BZ4" t="s">
        <v>138</v>
      </c>
      <c r="CA4" t="s">
        <v>338</v>
      </c>
    </row>
    <row r="5" spans="1:182">
      <c r="A5" t="str">
        <f t="shared" si="0"/>
        <v/>
      </c>
      <c r="C5" t="str">
        <f t="shared" si="1"/>
        <v/>
      </c>
      <c r="E5" s="8" t="str">
        <f>IFERROR(IF(AO5="","",IF(AO5="Project 1",B$63)),"")</f>
        <v/>
      </c>
      <c r="G5" t="str">
        <f>IFERROR(IF($AO5="","",IF($AO5="Project 1",$B$57)),"")</f>
        <v/>
      </c>
      <c r="J5" t="str">
        <f>IFERROR(IF($AO5="","",IF($AO5="Project 1",$B$58)),"")</f>
        <v/>
      </c>
      <c r="L5" t="str">
        <f>IFERROR(IF($AO5="","",IF($AO5="Project 1",$B$59)),"")</f>
        <v/>
      </c>
      <c r="M5" t="str">
        <f t="shared" si="2"/>
        <v/>
      </c>
      <c r="N5" t="str">
        <f>IFERROR(IF($AO5="","",IF($AO5="Project 1",$B$61)),"")</f>
        <v/>
      </c>
      <c r="S5" t="str">
        <f>IFERROR(IF($AO5="","",$A$43),"")</f>
        <v/>
      </c>
      <c r="U5" t="str">
        <f>IFERROR(IF($AO5="","",$A$45),"")</f>
        <v/>
      </c>
      <c r="V5" t="str">
        <f>IFERROR(IF($AO5="","",$A$46),"")</f>
        <v/>
      </c>
      <c r="W5" t="str">
        <f>IF($AO5="","",$A$47)</f>
        <v/>
      </c>
      <c r="Y5" t="str">
        <f>IF($AO5="","",$A$48)</f>
        <v/>
      </c>
      <c r="Z5" t="str">
        <f>IF($AO5="","",$A$49)</f>
        <v/>
      </c>
      <c r="AA5" t="str">
        <f>IF($AO5="","",$A$50)</f>
        <v/>
      </c>
      <c r="AC5" t="str">
        <f>IF($AO5="","",$A$51)</f>
        <v/>
      </c>
      <c r="AD5" t="str">
        <f>IF($AO5="","",$A$52)</f>
        <v/>
      </c>
      <c r="AE5" s="32" t="str">
        <f>IF($AO5="","",A$42)</f>
        <v/>
      </c>
      <c r="AF5" s="32"/>
      <c r="AH5" t="str">
        <f>IF(A5="","",VLOOKUP(AO5,B$39:C$41,2,FALSE))</f>
        <v/>
      </c>
      <c r="AJ5" t="str">
        <f t="shared" ref="AJ5:AJ13" si="8">Q58</f>
        <v/>
      </c>
      <c r="AK5" s="10" t="str">
        <f t="shared" ref="AK5:AK13" si="9">P58</f>
        <v/>
      </c>
      <c r="AL5" t="str">
        <f t="shared" ref="AL5:AL13" si="10">A5</f>
        <v/>
      </c>
      <c r="AO5" t="str">
        <f t="shared" ref="AO5:AO13" si="11">G58</f>
        <v/>
      </c>
      <c r="AP5" s="10" t="str">
        <f>P58</f>
        <v/>
      </c>
      <c r="AQ5" s="10"/>
      <c r="AR5" s="10"/>
      <c r="AS5" s="10"/>
      <c r="AT5" s="10"/>
      <c r="AV5" s="30" t="str">
        <f t="shared" ref="AV5:AV13" si="12">S58</f>
        <v/>
      </c>
      <c r="AW5" t="str">
        <f t="shared" ref="AW5:AW13" si="13">H58</f>
        <v/>
      </c>
      <c r="AX5" s="10" t="str">
        <f t="shared" ref="AX5:AX13" si="14">P58</f>
        <v/>
      </c>
      <c r="AY5" t="str">
        <f t="shared" ref="AY5:AY13" si="15">IF(A5="","",A$43)</f>
        <v/>
      </c>
      <c r="AZ5" t="str">
        <f t="shared" ref="AZ5:AZ13" si="16">J58</f>
        <v/>
      </c>
      <c r="BA5" t="str">
        <f t="shared" ref="BA5:BA13" si="17">K58</f>
        <v/>
      </c>
      <c r="BB5" s="28" t="str">
        <f t="shared" ref="BB5:BB13" si="18">L58</f>
        <v/>
      </c>
      <c r="BC5" s="29" t="str">
        <f t="shared" ref="BC5:BC13" si="19">M58</f>
        <v/>
      </c>
      <c r="BE5" s="2" t="str">
        <f t="shared" ref="BE5:BE13" si="20">I58</f>
        <v/>
      </c>
      <c r="BF5" s="2" t="str">
        <f>IF(A5="","",INDEX(Table3[],MATCH(AV5,Table3[DSMc ID],0),3))</f>
        <v/>
      </c>
      <c r="BG5" s="2" t="str">
        <f t="shared" si="3"/>
        <v/>
      </c>
      <c r="BH5" s="11" t="str">
        <f>IF(A5="","",INDEX(Table3[],MATCH(AV5,Table3[DSMc ID],0),4))</f>
        <v/>
      </c>
      <c r="BI5" s="11" t="str">
        <f>IFERROR(BH5*AZ5,"")</f>
        <v/>
      </c>
      <c r="BL5" t="str">
        <f t="shared" ref="BL5:BL13" si="21">Q58</f>
        <v/>
      </c>
      <c r="BN5" t="str">
        <f t="shared" si="5"/>
        <v/>
      </c>
      <c r="BO5" t="str">
        <f t="shared" si="6"/>
        <v/>
      </c>
      <c r="BP5" t="str">
        <f t="shared" ref="BP5:BP13" si="22">IF($A5="","",A$47)</f>
        <v/>
      </c>
      <c r="BR5" t="str">
        <f t="shared" ref="BR5:BR13" si="23">IF($A5="","",A$48)</f>
        <v/>
      </c>
      <c r="BS5" t="str">
        <f t="shared" ref="BS5:BS13" si="24">IF($A5="","",A$49)</f>
        <v/>
      </c>
      <c r="BT5" s="7" t="str">
        <f t="shared" si="7"/>
        <v/>
      </c>
      <c r="BZ5" t="s">
        <v>138</v>
      </c>
      <c r="CA5" t="s">
        <v>338</v>
      </c>
    </row>
    <row r="6" spans="1:182">
      <c r="A6" t="str">
        <f t="shared" si="0"/>
        <v/>
      </c>
      <c r="C6" t="str">
        <f t="shared" si="1"/>
        <v/>
      </c>
      <c r="E6" s="8" t="str">
        <f>IFERROR(IF(AO6="","",IF(AO6="Project 1",B$63)),"")</f>
        <v/>
      </c>
      <c r="G6" t="str">
        <f>IFERROR(IF($AO6="","",IF($AO6="Project 1",$B$57)),"")</f>
        <v/>
      </c>
      <c r="J6" t="str">
        <f>IFERROR(IF($AO6="","",IF($AO6="Project 1",$B$58)),"")</f>
        <v/>
      </c>
      <c r="L6" t="str">
        <f>IFERROR(IF($AO6="","",IF($AO6="Project 1",$B$59)),"")</f>
        <v/>
      </c>
      <c r="M6" t="str">
        <f t="shared" si="2"/>
        <v/>
      </c>
      <c r="N6" t="str">
        <f>IFERROR(IF($AO6="","",IF($AO6="Project 1",$B$61)),"")</f>
        <v/>
      </c>
      <c r="S6" t="str">
        <f>IFERROR(IF($AO6="","",$A$43),"")</f>
        <v/>
      </c>
      <c r="U6" t="str">
        <f>IFERROR(IF($AO6="","",$A$45),"")</f>
        <v/>
      </c>
      <c r="V6" t="str">
        <f>IFERROR(IF($AO6="","",$A$46),"")</f>
        <v/>
      </c>
      <c r="W6" t="str">
        <f>IF($AO6="","",$A$47)</f>
        <v/>
      </c>
      <c r="Y6" t="str">
        <f>IF($AO6="","",$A$48)</f>
        <v/>
      </c>
      <c r="Z6" t="str">
        <f>IF($AO6="","",$A$49)</f>
        <v/>
      </c>
      <c r="AA6" t="str">
        <f>IF($AO6="","",$A$50)</f>
        <v/>
      </c>
      <c r="AC6" t="str">
        <f>IF($AO6="","",$A$51)</f>
        <v/>
      </c>
      <c r="AD6" t="str">
        <f>IF($AO6="","",$A$52)</f>
        <v/>
      </c>
      <c r="AE6" s="32" t="str">
        <f>IF($AO6="","",A$42)</f>
        <v/>
      </c>
      <c r="AF6" s="32"/>
      <c r="AH6" t="str">
        <f>IF(A6="","",VLOOKUP(AO6,B$39:C$41,2,FALSE))</f>
        <v/>
      </c>
      <c r="AJ6" t="str">
        <f t="shared" si="8"/>
        <v/>
      </c>
      <c r="AK6" s="10" t="str">
        <f t="shared" si="9"/>
        <v/>
      </c>
      <c r="AL6" t="str">
        <f t="shared" si="10"/>
        <v/>
      </c>
      <c r="AO6" t="str">
        <f t="shared" si="11"/>
        <v/>
      </c>
      <c r="AP6" s="10" t="str">
        <f>P59</f>
        <v/>
      </c>
      <c r="AQ6" s="10"/>
      <c r="AR6" s="10"/>
      <c r="AS6" s="10"/>
      <c r="AT6" s="10"/>
      <c r="AV6" s="30" t="str">
        <f t="shared" si="12"/>
        <v/>
      </c>
      <c r="AW6" t="str">
        <f t="shared" si="13"/>
        <v/>
      </c>
      <c r="AX6" s="10" t="str">
        <f t="shared" si="14"/>
        <v/>
      </c>
      <c r="AY6" t="str">
        <f t="shared" si="15"/>
        <v/>
      </c>
      <c r="AZ6" t="str">
        <f t="shared" si="16"/>
        <v/>
      </c>
      <c r="BA6" t="str">
        <f t="shared" si="17"/>
        <v/>
      </c>
      <c r="BB6" s="28" t="str">
        <f t="shared" si="18"/>
        <v/>
      </c>
      <c r="BC6" s="29" t="str">
        <f t="shared" si="19"/>
        <v/>
      </c>
      <c r="BE6" s="2" t="str">
        <f t="shared" si="20"/>
        <v/>
      </c>
      <c r="BF6" s="2" t="str">
        <f>IF(A6="","",INDEX(Table3[],MATCH(AV6,Table3[DSMc ID],0),3))</f>
        <v/>
      </c>
      <c r="BG6" s="2" t="str">
        <f t="shared" si="3"/>
        <v/>
      </c>
      <c r="BH6" s="11" t="str">
        <f>IF(A6="","",INDEX(Table3[],MATCH(AV6,Table3[DSMc ID],0),4))</f>
        <v/>
      </c>
      <c r="BI6" s="11" t="str">
        <f>IFERROR(BH6*AZ6,"")</f>
        <v/>
      </c>
      <c r="BL6" t="str">
        <f t="shared" si="21"/>
        <v/>
      </c>
      <c r="BN6" t="str">
        <f t="shared" si="5"/>
        <v/>
      </c>
      <c r="BO6" t="str">
        <f t="shared" si="6"/>
        <v/>
      </c>
      <c r="BP6" t="str">
        <f t="shared" si="22"/>
        <v/>
      </c>
      <c r="BR6" t="str">
        <f t="shared" si="23"/>
        <v/>
      </c>
      <c r="BS6" t="str">
        <f t="shared" si="24"/>
        <v/>
      </c>
      <c r="BT6" s="7" t="str">
        <f t="shared" si="7"/>
        <v/>
      </c>
      <c r="BZ6" t="s">
        <v>138</v>
      </c>
      <c r="CA6" t="s">
        <v>338</v>
      </c>
    </row>
    <row r="7" spans="1:182">
      <c r="A7" t="str">
        <f t="shared" ref="A7:A13" si="25">IFERROR(IF(AO7="","",CONCATENATE("BLX - ",IF(AO7="Project 1",B$56))),"")</f>
        <v/>
      </c>
      <c r="C7" t="str">
        <f t="shared" ref="C7:C13" si="26">IFERROR(IF(AO7="","","TRUE"),"")</f>
        <v/>
      </c>
      <c r="E7" s="8" t="str">
        <f t="shared" ref="E7:E13" si="27">IFERROR(IF(AO7="","",IF(AO7="Project 1",B$63)),"")</f>
        <v/>
      </c>
      <c r="G7" t="str">
        <f t="shared" ref="G7:G13" si="28">IFERROR(IF($AO7="","",IF($AO7="Project 1",$B$57)),"")</f>
        <v/>
      </c>
      <c r="J7" t="str">
        <f t="shared" ref="J7:J13" si="29">IFERROR(IF($AO7="","",IF($AO7="Project 1",$B$58)),"")</f>
        <v/>
      </c>
      <c r="L7" t="str">
        <f t="shared" ref="L7:L13" si="30">IFERROR(IF($AO7="","",IF($AO7="Project 1",$B$59)),"")</f>
        <v/>
      </c>
      <c r="M7" t="str">
        <f t="shared" si="2"/>
        <v/>
      </c>
      <c r="N7" t="str">
        <f t="shared" ref="N7:N13" si="31">IFERROR(IF($AO7="","",IF($AO7="Project 1",$B$61)),"")</f>
        <v/>
      </c>
      <c r="S7" t="str">
        <f t="shared" ref="S7:S13" si="32">IFERROR(IF($AO7="","",$A$43),"")</f>
        <v/>
      </c>
      <c r="U7" t="str">
        <f t="shared" ref="U7:U13" si="33">IFERROR(IF($AO7="","",$A$45),"")</f>
        <v/>
      </c>
      <c r="V7" t="str">
        <f t="shared" ref="V7:V13" si="34">IFERROR(IF($AO7="","",$A$46),"")</f>
        <v/>
      </c>
      <c r="W7" t="str">
        <f t="shared" ref="W7:W13" si="35">IF($AO7="","",$A$47)</f>
        <v/>
      </c>
      <c r="Y7" t="str">
        <f t="shared" ref="Y7:Y13" si="36">IF($AO7="","",$A$48)</f>
        <v/>
      </c>
      <c r="Z7" t="str">
        <f t="shared" ref="Z7:Z13" si="37">IF($AO7="","",$A$49)</f>
        <v/>
      </c>
      <c r="AA7" t="str">
        <f t="shared" ref="AA7:AA13" si="38">IF($AO7="","",$A$50)</f>
        <v/>
      </c>
      <c r="AC7" t="str">
        <f t="shared" ref="AC7:AC13" si="39">IF($AO7="","",$A$51)</f>
        <v/>
      </c>
      <c r="AD7" t="str">
        <f t="shared" ref="AD7:AD13" si="40">IF($AO7="","",$A$52)</f>
        <v/>
      </c>
      <c r="AE7" s="32" t="str">
        <f t="shared" ref="AE7:AE13" si="41">IF($AO7="","",A$42)</f>
        <v/>
      </c>
      <c r="AF7" s="32"/>
      <c r="AH7" t="str">
        <f t="shared" ref="AH7:AH13" si="42">IF(A7="","",VLOOKUP(AO7,B$39:C$41,2,FALSE))</f>
        <v/>
      </c>
      <c r="AJ7" t="str">
        <f t="shared" si="8"/>
        <v/>
      </c>
      <c r="AK7" s="10" t="str">
        <f t="shared" si="9"/>
        <v/>
      </c>
      <c r="AL7" t="str">
        <f t="shared" si="10"/>
        <v/>
      </c>
      <c r="AO7" t="str">
        <f t="shared" si="11"/>
        <v/>
      </c>
      <c r="AP7" s="10" t="str">
        <f t="shared" ref="AP7:AP13" si="43">P60</f>
        <v/>
      </c>
      <c r="AQ7" s="10"/>
      <c r="AR7" s="10"/>
      <c r="AS7" s="10"/>
      <c r="AT7" s="10"/>
      <c r="AV7" s="30" t="str">
        <f t="shared" si="12"/>
        <v/>
      </c>
      <c r="AW7" t="str">
        <f t="shared" si="13"/>
        <v/>
      </c>
      <c r="AX7" s="10" t="str">
        <f t="shared" si="14"/>
        <v/>
      </c>
      <c r="AY7" t="str">
        <f t="shared" si="15"/>
        <v/>
      </c>
      <c r="AZ7" t="str">
        <f t="shared" si="16"/>
        <v/>
      </c>
      <c r="BA7" t="str">
        <f t="shared" si="17"/>
        <v/>
      </c>
      <c r="BB7" s="28" t="str">
        <f t="shared" si="18"/>
        <v/>
      </c>
      <c r="BC7" s="29" t="str">
        <f t="shared" si="19"/>
        <v/>
      </c>
      <c r="BE7" s="2" t="str">
        <f t="shared" si="20"/>
        <v/>
      </c>
      <c r="BF7" s="2" t="str">
        <f>IF(A7="","",INDEX(Table3[],MATCH(AV7,Table3[DSMc ID],0),3))</f>
        <v/>
      </c>
      <c r="BG7" s="2" t="str">
        <f t="shared" ref="BG7:BG13" si="44">IFERROR(AZ7*BF7,"")</f>
        <v/>
      </c>
      <c r="BH7" s="11" t="str">
        <f>IF(A7="","",INDEX(Table3[],MATCH(AV7,Table3[DSMc ID],0),4))</f>
        <v/>
      </c>
      <c r="BI7" s="11" t="str">
        <f t="shared" si="4"/>
        <v/>
      </c>
      <c r="BL7" t="str">
        <f t="shared" si="21"/>
        <v/>
      </c>
      <c r="BN7" t="str">
        <f t="shared" si="5"/>
        <v/>
      </c>
      <c r="BO7" t="str">
        <f t="shared" si="6"/>
        <v/>
      </c>
      <c r="BP7" t="str">
        <f t="shared" si="22"/>
        <v/>
      </c>
      <c r="BR7" t="str">
        <f t="shared" si="23"/>
        <v/>
      </c>
      <c r="BS7" t="str">
        <f t="shared" si="24"/>
        <v/>
      </c>
      <c r="BT7" s="7" t="str">
        <f t="shared" si="7"/>
        <v/>
      </c>
      <c r="BZ7" t="s">
        <v>138</v>
      </c>
      <c r="CA7" t="s">
        <v>338</v>
      </c>
    </row>
    <row r="8" spans="1:182">
      <c r="A8" t="str">
        <f t="shared" si="25"/>
        <v/>
      </c>
      <c r="C8" t="str">
        <f t="shared" si="26"/>
        <v/>
      </c>
      <c r="E8" s="8" t="str">
        <f t="shared" si="27"/>
        <v/>
      </c>
      <c r="G8" t="str">
        <f t="shared" si="28"/>
        <v/>
      </c>
      <c r="J8" t="str">
        <f t="shared" si="29"/>
        <v/>
      </c>
      <c r="L8" t="str">
        <f t="shared" si="30"/>
        <v/>
      </c>
      <c r="M8" t="str">
        <f t="shared" si="2"/>
        <v/>
      </c>
      <c r="N8" t="str">
        <f t="shared" si="31"/>
        <v/>
      </c>
      <c r="S8" t="str">
        <f t="shared" si="32"/>
        <v/>
      </c>
      <c r="U8" t="str">
        <f t="shared" si="33"/>
        <v/>
      </c>
      <c r="V8" t="str">
        <f t="shared" si="34"/>
        <v/>
      </c>
      <c r="W8" t="str">
        <f t="shared" si="35"/>
        <v/>
      </c>
      <c r="Y8" t="str">
        <f t="shared" si="36"/>
        <v/>
      </c>
      <c r="Z8" t="str">
        <f t="shared" si="37"/>
        <v/>
      </c>
      <c r="AA8" t="str">
        <f t="shared" si="38"/>
        <v/>
      </c>
      <c r="AC8" t="str">
        <f t="shared" si="39"/>
        <v/>
      </c>
      <c r="AD8" t="str">
        <f t="shared" si="40"/>
        <v/>
      </c>
      <c r="AE8" s="32" t="str">
        <f t="shared" si="41"/>
        <v/>
      </c>
      <c r="AF8" s="32"/>
      <c r="AH8" t="str">
        <f t="shared" si="42"/>
        <v/>
      </c>
      <c r="AJ8" t="str">
        <f t="shared" si="8"/>
        <v/>
      </c>
      <c r="AK8" s="10" t="str">
        <f t="shared" si="9"/>
        <v/>
      </c>
      <c r="AL8" t="str">
        <f t="shared" si="10"/>
        <v/>
      </c>
      <c r="AO8" t="str">
        <f t="shared" si="11"/>
        <v/>
      </c>
      <c r="AP8" s="10" t="str">
        <f t="shared" si="43"/>
        <v/>
      </c>
      <c r="AQ8" s="10"/>
      <c r="AR8" s="10"/>
      <c r="AS8" s="10"/>
      <c r="AT8" s="10"/>
      <c r="AV8" s="30" t="str">
        <f t="shared" si="12"/>
        <v/>
      </c>
      <c r="AW8" t="str">
        <f t="shared" si="13"/>
        <v/>
      </c>
      <c r="AX8" s="10" t="str">
        <f t="shared" si="14"/>
        <v/>
      </c>
      <c r="AY8" t="str">
        <f t="shared" si="15"/>
        <v/>
      </c>
      <c r="AZ8" t="str">
        <f t="shared" si="16"/>
        <v/>
      </c>
      <c r="BA8" t="str">
        <f t="shared" si="17"/>
        <v/>
      </c>
      <c r="BB8" s="28" t="str">
        <f t="shared" si="18"/>
        <v/>
      </c>
      <c r="BC8" s="29" t="str">
        <f t="shared" si="19"/>
        <v/>
      </c>
      <c r="BE8" s="2" t="str">
        <f t="shared" si="20"/>
        <v/>
      </c>
      <c r="BF8" s="2" t="str">
        <f>IF(A8="","",INDEX(Table3[],MATCH(AV8,Table3[DSMc ID],0),3))</f>
        <v/>
      </c>
      <c r="BG8" s="2" t="str">
        <f t="shared" si="44"/>
        <v/>
      </c>
      <c r="BH8" s="11" t="str">
        <f>IF(A8="","",INDEX(Table3[],MATCH(AV8,Table3[DSMc ID],0),4))</f>
        <v/>
      </c>
      <c r="BI8" s="11" t="str">
        <f t="shared" si="4"/>
        <v/>
      </c>
      <c r="BL8" t="str">
        <f t="shared" si="21"/>
        <v/>
      </c>
      <c r="BN8" t="str">
        <f t="shared" si="5"/>
        <v/>
      </c>
      <c r="BO8" t="str">
        <f t="shared" si="6"/>
        <v/>
      </c>
      <c r="BP8" t="str">
        <f t="shared" si="22"/>
        <v/>
      </c>
      <c r="BR8" t="str">
        <f t="shared" si="23"/>
        <v/>
      </c>
      <c r="BS8" t="str">
        <f t="shared" si="24"/>
        <v/>
      </c>
      <c r="BT8" s="7" t="str">
        <f t="shared" si="7"/>
        <v/>
      </c>
      <c r="BZ8" t="s">
        <v>138</v>
      </c>
      <c r="CA8" t="s">
        <v>338</v>
      </c>
    </row>
    <row r="9" spans="1:182">
      <c r="A9" t="str">
        <f t="shared" si="25"/>
        <v/>
      </c>
      <c r="C9" t="str">
        <f t="shared" si="26"/>
        <v/>
      </c>
      <c r="E9" s="8" t="str">
        <f t="shared" si="27"/>
        <v/>
      </c>
      <c r="G9" t="str">
        <f t="shared" si="28"/>
        <v/>
      </c>
      <c r="J9" t="str">
        <f t="shared" si="29"/>
        <v/>
      </c>
      <c r="L9" t="str">
        <f t="shared" si="30"/>
        <v/>
      </c>
      <c r="M9" t="str">
        <f t="shared" si="2"/>
        <v/>
      </c>
      <c r="N9" t="str">
        <f t="shared" si="31"/>
        <v/>
      </c>
      <c r="S9" t="str">
        <f t="shared" si="32"/>
        <v/>
      </c>
      <c r="U9" t="str">
        <f t="shared" si="33"/>
        <v/>
      </c>
      <c r="V9" t="str">
        <f t="shared" si="34"/>
        <v/>
      </c>
      <c r="W9" t="str">
        <f t="shared" si="35"/>
        <v/>
      </c>
      <c r="Y9" t="str">
        <f t="shared" si="36"/>
        <v/>
      </c>
      <c r="Z9" t="str">
        <f t="shared" si="37"/>
        <v/>
      </c>
      <c r="AA9" t="str">
        <f t="shared" si="38"/>
        <v/>
      </c>
      <c r="AC9" t="str">
        <f t="shared" si="39"/>
        <v/>
      </c>
      <c r="AD9" t="str">
        <f t="shared" si="40"/>
        <v/>
      </c>
      <c r="AE9" s="32" t="str">
        <f t="shared" si="41"/>
        <v/>
      </c>
      <c r="AF9" s="32"/>
      <c r="AH9" t="str">
        <f t="shared" si="42"/>
        <v/>
      </c>
      <c r="AJ9" t="str">
        <f t="shared" si="8"/>
        <v/>
      </c>
      <c r="AK9" s="10" t="str">
        <f t="shared" si="9"/>
        <v/>
      </c>
      <c r="AL9" t="str">
        <f t="shared" si="10"/>
        <v/>
      </c>
      <c r="AO9" t="str">
        <f t="shared" si="11"/>
        <v/>
      </c>
      <c r="AP9" s="10" t="str">
        <f t="shared" si="43"/>
        <v/>
      </c>
      <c r="AQ9" s="10"/>
      <c r="AR9" s="10"/>
      <c r="AS9" s="10"/>
      <c r="AT9" s="10"/>
      <c r="AV9" s="30" t="str">
        <f t="shared" si="12"/>
        <v/>
      </c>
      <c r="AW9" t="str">
        <f t="shared" si="13"/>
        <v/>
      </c>
      <c r="AX9" s="10" t="str">
        <f t="shared" si="14"/>
        <v/>
      </c>
      <c r="AY9" t="str">
        <f t="shared" si="15"/>
        <v/>
      </c>
      <c r="AZ9" t="str">
        <f t="shared" si="16"/>
        <v/>
      </c>
      <c r="BA9" t="str">
        <f t="shared" si="17"/>
        <v/>
      </c>
      <c r="BB9" s="28" t="str">
        <f t="shared" si="18"/>
        <v/>
      </c>
      <c r="BC9" s="29" t="str">
        <f t="shared" si="19"/>
        <v/>
      </c>
      <c r="BE9" s="2" t="str">
        <f t="shared" si="20"/>
        <v/>
      </c>
      <c r="BF9" s="2" t="str">
        <f>IF(A9="","",INDEX(Table3[],MATCH(AV9,Table3[DSMc ID],0),3))</f>
        <v/>
      </c>
      <c r="BG9" s="2" t="str">
        <f t="shared" si="44"/>
        <v/>
      </c>
      <c r="BH9" s="11" t="str">
        <f>IF(A9="","",INDEX(Table3[],MATCH(AV9,Table3[DSMc ID],0),4))</f>
        <v/>
      </c>
      <c r="BI9" s="11" t="str">
        <f t="shared" si="4"/>
        <v/>
      </c>
      <c r="BL9" t="str">
        <f t="shared" si="21"/>
        <v/>
      </c>
      <c r="BN9" t="str">
        <f t="shared" si="5"/>
        <v/>
      </c>
      <c r="BO9" t="str">
        <f t="shared" si="6"/>
        <v/>
      </c>
      <c r="BP9" t="str">
        <f t="shared" si="22"/>
        <v/>
      </c>
      <c r="BR9" t="str">
        <f t="shared" si="23"/>
        <v/>
      </c>
      <c r="BS9" t="str">
        <f t="shared" si="24"/>
        <v/>
      </c>
      <c r="BT9" s="7" t="str">
        <f t="shared" si="7"/>
        <v/>
      </c>
      <c r="BZ9" t="s">
        <v>138</v>
      </c>
      <c r="CA9" t="s">
        <v>338</v>
      </c>
    </row>
    <row r="10" spans="1:182">
      <c r="A10" t="str">
        <f t="shared" si="25"/>
        <v/>
      </c>
      <c r="C10" t="str">
        <f t="shared" si="26"/>
        <v/>
      </c>
      <c r="E10" s="8" t="str">
        <f t="shared" si="27"/>
        <v/>
      </c>
      <c r="G10" t="str">
        <f t="shared" si="28"/>
        <v/>
      </c>
      <c r="J10" t="str">
        <f t="shared" si="29"/>
        <v/>
      </c>
      <c r="L10" t="str">
        <f t="shared" si="30"/>
        <v/>
      </c>
      <c r="M10" t="str">
        <f t="shared" si="2"/>
        <v/>
      </c>
      <c r="N10" t="str">
        <f t="shared" si="31"/>
        <v/>
      </c>
      <c r="S10" t="str">
        <f t="shared" si="32"/>
        <v/>
      </c>
      <c r="U10" t="str">
        <f t="shared" si="33"/>
        <v/>
      </c>
      <c r="V10" t="str">
        <f t="shared" si="34"/>
        <v/>
      </c>
      <c r="W10" t="str">
        <f t="shared" si="35"/>
        <v/>
      </c>
      <c r="Y10" t="str">
        <f t="shared" si="36"/>
        <v/>
      </c>
      <c r="Z10" t="str">
        <f t="shared" si="37"/>
        <v/>
      </c>
      <c r="AA10" t="str">
        <f t="shared" si="38"/>
        <v/>
      </c>
      <c r="AC10" t="str">
        <f t="shared" si="39"/>
        <v/>
      </c>
      <c r="AD10" t="str">
        <f t="shared" si="40"/>
        <v/>
      </c>
      <c r="AE10" s="32" t="str">
        <f t="shared" si="41"/>
        <v/>
      </c>
      <c r="AF10" s="32"/>
      <c r="AH10" t="str">
        <f t="shared" si="42"/>
        <v/>
      </c>
      <c r="AJ10" t="str">
        <f t="shared" si="8"/>
        <v/>
      </c>
      <c r="AK10" s="10" t="str">
        <f t="shared" si="9"/>
        <v/>
      </c>
      <c r="AL10" t="str">
        <f t="shared" si="10"/>
        <v/>
      </c>
      <c r="AO10" t="str">
        <f t="shared" si="11"/>
        <v/>
      </c>
      <c r="AP10" s="10" t="str">
        <f t="shared" si="43"/>
        <v/>
      </c>
      <c r="AQ10" s="10"/>
      <c r="AR10" s="10"/>
      <c r="AS10" s="10"/>
      <c r="AT10" s="10"/>
      <c r="AV10" s="30" t="str">
        <f t="shared" si="12"/>
        <v/>
      </c>
      <c r="AW10" t="str">
        <f t="shared" si="13"/>
        <v/>
      </c>
      <c r="AX10" s="10" t="str">
        <f t="shared" si="14"/>
        <v/>
      </c>
      <c r="AY10" t="str">
        <f t="shared" si="15"/>
        <v/>
      </c>
      <c r="AZ10" t="str">
        <f t="shared" si="16"/>
        <v/>
      </c>
      <c r="BA10" t="str">
        <f t="shared" si="17"/>
        <v/>
      </c>
      <c r="BB10" s="28" t="str">
        <f t="shared" si="18"/>
        <v/>
      </c>
      <c r="BC10" s="29" t="str">
        <f t="shared" si="19"/>
        <v/>
      </c>
      <c r="BE10" s="2" t="str">
        <f t="shared" si="20"/>
        <v/>
      </c>
      <c r="BF10" s="2" t="str">
        <f>IF(A10="","",INDEX(Table3[],MATCH(AV10,Table3[DSMc ID],0),3))</f>
        <v/>
      </c>
      <c r="BG10" s="2" t="str">
        <f t="shared" si="44"/>
        <v/>
      </c>
      <c r="BH10" s="11" t="str">
        <f>IF(A10="","",INDEX(Table3[],MATCH(AV10,Table3[DSMc ID],0),4))</f>
        <v/>
      </c>
      <c r="BI10" s="11" t="str">
        <f t="shared" si="4"/>
        <v/>
      </c>
      <c r="BL10" t="str">
        <f t="shared" si="21"/>
        <v/>
      </c>
      <c r="BN10" t="str">
        <f t="shared" si="5"/>
        <v/>
      </c>
      <c r="BO10" t="str">
        <f t="shared" si="6"/>
        <v/>
      </c>
      <c r="BP10" t="str">
        <f t="shared" si="22"/>
        <v/>
      </c>
      <c r="BR10" t="str">
        <f t="shared" si="23"/>
        <v/>
      </c>
      <c r="BS10" t="str">
        <f t="shared" si="24"/>
        <v/>
      </c>
      <c r="BT10" s="7" t="str">
        <f t="shared" si="7"/>
        <v/>
      </c>
      <c r="BZ10" t="s">
        <v>138</v>
      </c>
      <c r="CA10" t="s">
        <v>338</v>
      </c>
    </row>
    <row r="11" spans="1:182">
      <c r="A11" t="str">
        <f t="shared" si="25"/>
        <v/>
      </c>
      <c r="C11" t="str">
        <f t="shared" si="26"/>
        <v/>
      </c>
      <c r="E11" s="8" t="str">
        <f t="shared" si="27"/>
        <v/>
      </c>
      <c r="G11" t="str">
        <f t="shared" si="28"/>
        <v/>
      </c>
      <c r="J11" t="str">
        <f t="shared" si="29"/>
        <v/>
      </c>
      <c r="L11" t="str">
        <f t="shared" si="30"/>
        <v/>
      </c>
      <c r="M11" t="str">
        <f t="shared" si="2"/>
        <v/>
      </c>
      <c r="N11" t="str">
        <f t="shared" si="31"/>
        <v/>
      </c>
      <c r="S11" t="str">
        <f t="shared" si="32"/>
        <v/>
      </c>
      <c r="U11" t="str">
        <f t="shared" si="33"/>
        <v/>
      </c>
      <c r="V11" t="str">
        <f t="shared" si="34"/>
        <v/>
      </c>
      <c r="W11" t="str">
        <f t="shared" si="35"/>
        <v/>
      </c>
      <c r="Y11" t="str">
        <f t="shared" si="36"/>
        <v/>
      </c>
      <c r="Z11" t="str">
        <f t="shared" si="37"/>
        <v/>
      </c>
      <c r="AA11" t="str">
        <f t="shared" si="38"/>
        <v/>
      </c>
      <c r="AC11" t="str">
        <f t="shared" si="39"/>
        <v/>
      </c>
      <c r="AD11" t="str">
        <f t="shared" si="40"/>
        <v/>
      </c>
      <c r="AE11" s="32" t="str">
        <f t="shared" si="41"/>
        <v/>
      </c>
      <c r="AF11" s="32"/>
      <c r="AH11" t="str">
        <f t="shared" si="42"/>
        <v/>
      </c>
      <c r="AJ11" t="str">
        <f t="shared" si="8"/>
        <v/>
      </c>
      <c r="AK11" s="10" t="str">
        <f t="shared" si="9"/>
        <v/>
      </c>
      <c r="AL11" t="str">
        <f t="shared" si="10"/>
        <v/>
      </c>
      <c r="AO11" t="str">
        <f t="shared" si="11"/>
        <v/>
      </c>
      <c r="AP11" s="10" t="str">
        <f t="shared" si="43"/>
        <v/>
      </c>
      <c r="AQ11" s="10"/>
      <c r="AR11" s="10"/>
      <c r="AS11" s="10"/>
      <c r="AT11" s="10"/>
      <c r="AV11" s="30" t="str">
        <f t="shared" si="12"/>
        <v/>
      </c>
      <c r="AW11" t="str">
        <f t="shared" si="13"/>
        <v/>
      </c>
      <c r="AX11" s="10" t="str">
        <f t="shared" si="14"/>
        <v/>
      </c>
      <c r="AY11" t="str">
        <f t="shared" si="15"/>
        <v/>
      </c>
      <c r="AZ11" t="str">
        <f t="shared" si="16"/>
        <v/>
      </c>
      <c r="BA11" t="str">
        <f t="shared" si="17"/>
        <v/>
      </c>
      <c r="BB11" s="28" t="str">
        <f t="shared" si="18"/>
        <v/>
      </c>
      <c r="BC11" s="29" t="str">
        <f t="shared" si="19"/>
        <v/>
      </c>
      <c r="BE11" s="2" t="str">
        <f t="shared" si="20"/>
        <v/>
      </c>
      <c r="BF11" s="2" t="str">
        <f>IF(A11="","",INDEX(Table3[],MATCH(AV11,Table3[DSMc ID],0),3))</f>
        <v/>
      </c>
      <c r="BG11" s="2" t="str">
        <f t="shared" si="44"/>
        <v/>
      </c>
      <c r="BH11" s="11" t="str">
        <f>IF(A11="","",INDEX(Table3[],MATCH(AV11,Table3[DSMc ID],0),4))</f>
        <v/>
      </c>
      <c r="BI11" s="11" t="str">
        <f t="shared" si="4"/>
        <v/>
      </c>
      <c r="BL11" t="str">
        <f t="shared" si="21"/>
        <v/>
      </c>
      <c r="BN11" t="str">
        <f t="shared" si="5"/>
        <v/>
      </c>
      <c r="BO11" t="str">
        <f t="shared" si="6"/>
        <v/>
      </c>
      <c r="BP11" t="str">
        <f t="shared" si="22"/>
        <v/>
      </c>
      <c r="BR11" t="str">
        <f t="shared" si="23"/>
        <v/>
      </c>
      <c r="BS11" t="str">
        <f t="shared" si="24"/>
        <v/>
      </c>
      <c r="BT11" s="7" t="str">
        <f t="shared" si="7"/>
        <v/>
      </c>
      <c r="BZ11" t="s">
        <v>138</v>
      </c>
      <c r="CA11" t="s">
        <v>338</v>
      </c>
    </row>
    <row r="12" spans="1:182">
      <c r="A12" t="str">
        <f t="shared" si="25"/>
        <v/>
      </c>
      <c r="C12" t="str">
        <f t="shared" si="26"/>
        <v/>
      </c>
      <c r="E12" s="8" t="str">
        <f t="shared" si="27"/>
        <v/>
      </c>
      <c r="G12" t="str">
        <f t="shared" si="28"/>
        <v/>
      </c>
      <c r="J12" t="str">
        <f t="shared" si="29"/>
        <v/>
      </c>
      <c r="L12" t="str">
        <f t="shared" si="30"/>
        <v/>
      </c>
      <c r="M12" t="str">
        <f t="shared" si="2"/>
        <v/>
      </c>
      <c r="N12" t="str">
        <f t="shared" si="31"/>
        <v/>
      </c>
      <c r="S12" t="str">
        <f t="shared" si="32"/>
        <v/>
      </c>
      <c r="U12" t="str">
        <f t="shared" si="33"/>
        <v/>
      </c>
      <c r="V12" t="str">
        <f t="shared" si="34"/>
        <v/>
      </c>
      <c r="W12" t="str">
        <f t="shared" si="35"/>
        <v/>
      </c>
      <c r="Y12" t="str">
        <f t="shared" si="36"/>
        <v/>
      </c>
      <c r="Z12" t="str">
        <f t="shared" si="37"/>
        <v/>
      </c>
      <c r="AA12" t="str">
        <f t="shared" si="38"/>
        <v/>
      </c>
      <c r="AC12" t="str">
        <f t="shared" si="39"/>
        <v/>
      </c>
      <c r="AD12" t="str">
        <f t="shared" si="40"/>
        <v/>
      </c>
      <c r="AE12" s="32" t="str">
        <f t="shared" si="41"/>
        <v/>
      </c>
      <c r="AF12" s="32"/>
      <c r="AH12" t="str">
        <f t="shared" si="42"/>
        <v/>
      </c>
      <c r="AJ12" t="str">
        <f t="shared" si="8"/>
        <v/>
      </c>
      <c r="AK12" s="10" t="str">
        <f t="shared" si="9"/>
        <v/>
      </c>
      <c r="AL12" t="str">
        <f t="shared" si="10"/>
        <v/>
      </c>
      <c r="AO12" t="str">
        <f t="shared" si="11"/>
        <v/>
      </c>
      <c r="AP12" s="10" t="str">
        <f t="shared" si="43"/>
        <v/>
      </c>
      <c r="AQ12" s="10"/>
      <c r="AR12" s="10"/>
      <c r="AS12" s="10"/>
      <c r="AT12" s="10"/>
      <c r="AV12" s="30" t="str">
        <f t="shared" si="12"/>
        <v/>
      </c>
      <c r="AW12" t="str">
        <f t="shared" si="13"/>
        <v/>
      </c>
      <c r="AX12" s="10" t="str">
        <f t="shared" si="14"/>
        <v/>
      </c>
      <c r="AY12" t="str">
        <f t="shared" si="15"/>
        <v/>
      </c>
      <c r="AZ12" t="str">
        <f t="shared" si="16"/>
        <v/>
      </c>
      <c r="BA12" t="str">
        <f t="shared" si="17"/>
        <v/>
      </c>
      <c r="BB12" s="28" t="str">
        <f t="shared" si="18"/>
        <v/>
      </c>
      <c r="BC12" s="29" t="str">
        <f t="shared" si="19"/>
        <v/>
      </c>
      <c r="BE12" s="2" t="str">
        <f t="shared" si="20"/>
        <v/>
      </c>
      <c r="BF12" s="2" t="str">
        <f>IF(A12="","",INDEX(Table3[],MATCH(AV12,Table3[DSMc ID],0),3))</f>
        <v/>
      </c>
      <c r="BG12" s="2" t="str">
        <f t="shared" si="44"/>
        <v/>
      </c>
      <c r="BH12" s="11" t="str">
        <f>IF(A12="","",INDEX(Table3[],MATCH(AV12,Table3[DSMc ID],0),4))</f>
        <v/>
      </c>
      <c r="BI12" s="11" t="str">
        <f t="shared" si="4"/>
        <v/>
      </c>
      <c r="BL12" t="str">
        <f t="shared" si="21"/>
        <v/>
      </c>
      <c r="BN12" t="str">
        <f t="shared" si="5"/>
        <v/>
      </c>
      <c r="BO12" t="str">
        <f t="shared" si="6"/>
        <v/>
      </c>
      <c r="BP12" t="str">
        <f t="shared" si="22"/>
        <v/>
      </c>
      <c r="BR12" t="str">
        <f t="shared" si="23"/>
        <v/>
      </c>
      <c r="BS12" t="str">
        <f t="shared" si="24"/>
        <v/>
      </c>
      <c r="BT12" s="7" t="str">
        <f t="shared" si="7"/>
        <v/>
      </c>
      <c r="BZ12" t="s">
        <v>138</v>
      </c>
      <c r="CA12" t="s">
        <v>338</v>
      </c>
    </row>
    <row r="13" spans="1:182">
      <c r="A13" t="str">
        <f t="shared" si="25"/>
        <v/>
      </c>
      <c r="C13" t="str">
        <f t="shared" si="26"/>
        <v/>
      </c>
      <c r="E13" s="8" t="str">
        <f t="shared" si="27"/>
        <v/>
      </c>
      <c r="G13" t="str">
        <f t="shared" si="28"/>
        <v/>
      </c>
      <c r="J13" t="str">
        <f t="shared" si="29"/>
        <v/>
      </c>
      <c r="L13" t="str">
        <f t="shared" si="30"/>
        <v/>
      </c>
      <c r="M13" t="str">
        <f t="shared" si="2"/>
        <v/>
      </c>
      <c r="N13" t="str">
        <f t="shared" si="31"/>
        <v/>
      </c>
      <c r="S13" t="str">
        <f t="shared" si="32"/>
        <v/>
      </c>
      <c r="U13" t="str">
        <f t="shared" si="33"/>
        <v/>
      </c>
      <c r="V13" t="str">
        <f t="shared" si="34"/>
        <v/>
      </c>
      <c r="W13" t="str">
        <f t="shared" si="35"/>
        <v/>
      </c>
      <c r="Y13" t="str">
        <f t="shared" si="36"/>
        <v/>
      </c>
      <c r="Z13" t="str">
        <f t="shared" si="37"/>
        <v/>
      </c>
      <c r="AA13" t="str">
        <f t="shared" si="38"/>
        <v/>
      </c>
      <c r="AC13" t="str">
        <f t="shared" si="39"/>
        <v/>
      </c>
      <c r="AD13" t="str">
        <f t="shared" si="40"/>
        <v/>
      </c>
      <c r="AE13" s="32" t="str">
        <f t="shared" si="41"/>
        <v/>
      </c>
      <c r="AF13" s="32"/>
      <c r="AH13" t="str">
        <f t="shared" si="42"/>
        <v/>
      </c>
      <c r="AJ13" t="str">
        <f t="shared" si="8"/>
        <v/>
      </c>
      <c r="AK13" s="10" t="str">
        <f t="shared" si="9"/>
        <v/>
      </c>
      <c r="AL13" t="str">
        <f t="shared" si="10"/>
        <v/>
      </c>
      <c r="AO13" t="str">
        <f t="shared" si="11"/>
        <v/>
      </c>
      <c r="AP13" s="10" t="str">
        <f t="shared" si="43"/>
        <v/>
      </c>
      <c r="AQ13" s="10"/>
      <c r="AR13" s="10"/>
      <c r="AS13" s="10"/>
      <c r="AT13" s="10"/>
      <c r="AV13" s="30" t="str">
        <f t="shared" si="12"/>
        <v/>
      </c>
      <c r="AW13" t="str">
        <f t="shared" si="13"/>
        <v/>
      </c>
      <c r="AX13" s="10" t="str">
        <f t="shared" si="14"/>
        <v/>
      </c>
      <c r="AY13" t="str">
        <f t="shared" si="15"/>
        <v/>
      </c>
      <c r="AZ13" t="str">
        <f t="shared" si="16"/>
        <v/>
      </c>
      <c r="BA13" t="str">
        <f t="shared" si="17"/>
        <v/>
      </c>
      <c r="BB13" s="28" t="str">
        <f t="shared" si="18"/>
        <v/>
      </c>
      <c r="BC13" s="29" t="str">
        <f t="shared" si="19"/>
        <v/>
      </c>
      <c r="BE13" s="2" t="str">
        <f t="shared" si="20"/>
        <v/>
      </c>
      <c r="BF13" s="2" t="str">
        <f>IF(A13="","",INDEX(Table3[],MATCH(AV13,Table3[DSMc ID],0),3))</f>
        <v/>
      </c>
      <c r="BG13" s="2" t="str">
        <f t="shared" si="44"/>
        <v/>
      </c>
      <c r="BH13" s="11" t="str">
        <f>IF(A13="","",INDEX(Table3[],MATCH(AV13,Table3[DSMc ID],0),4))</f>
        <v/>
      </c>
      <c r="BI13" s="11" t="str">
        <f t="shared" si="4"/>
        <v/>
      </c>
      <c r="BL13" t="str">
        <f t="shared" si="21"/>
        <v/>
      </c>
      <c r="BN13" t="str">
        <f t="shared" si="5"/>
        <v/>
      </c>
      <c r="BO13" t="str">
        <f t="shared" si="6"/>
        <v/>
      </c>
      <c r="BP13" t="str">
        <f t="shared" si="22"/>
        <v/>
      </c>
      <c r="BR13" t="str">
        <f t="shared" si="23"/>
        <v/>
      </c>
      <c r="BS13" t="str">
        <f t="shared" si="24"/>
        <v/>
      </c>
      <c r="BT13" s="7" t="str">
        <f t="shared" si="7"/>
        <v/>
      </c>
      <c r="BZ13" t="s">
        <v>138</v>
      </c>
      <c r="CA13" t="s">
        <v>338</v>
      </c>
    </row>
    <row r="14" spans="1:182">
      <c r="A14" t="str">
        <f t="shared" ref="A14:A24" si="45">IFERROR(IF(AO14="","",CONCATENATE("BLX - ",IF(AO14="Project 1",B$56))),"")</f>
        <v/>
      </c>
      <c r="C14" t="str">
        <f t="shared" ref="C14:C36" si="46">IFERROR(IF(AO14="","","TRUE"),"")</f>
        <v/>
      </c>
      <c r="E14" s="8" t="str">
        <f t="shared" ref="E14:E24" si="47">IFERROR(IF(AO14="","",IF(AO14="Project 1",B$63)),"")</f>
        <v/>
      </c>
      <c r="G14" t="str">
        <f t="shared" ref="G14:G24" si="48">IFERROR(IF($AO14="","",IF($AO14="Project 1",$B$57)),"")</f>
        <v/>
      </c>
      <c r="J14" t="str">
        <f t="shared" ref="J14:J24" si="49">IFERROR(IF($AO14="","",IF($AO14="Project 1",$B$58)),"")</f>
        <v/>
      </c>
      <c r="L14" t="str">
        <f t="shared" ref="L14:L37" si="50">IFERROR(IF($AO14="","",IF($AO14="Project 1",$B$59)),"")</f>
        <v/>
      </c>
      <c r="M14" t="str">
        <f t="shared" si="2"/>
        <v/>
      </c>
      <c r="N14" t="str">
        <f t="shared" ref="N14:N24" si="51">IFERROR(IF($AO14="","",IF($AO14="Project 1",$B$61)),"")</f>
        <v/>
      </c>
      <c r="S14" t="str">
        <f t="shared" ref="S14:S24" si="52">IFERROR(IF($AO14="","",$A$43),"")</f>
        <v/>
      </c>
      <c r="U14" t="str">
        <f t="shared" ref="U14:U24" si="53">IFERROR(IF($AO14="","",$A$45),"")</f>
        <v/>
      </c>
      <c r="V14" t="str">
        <f t="shared" ref="V14:V24" si="54">IFERROR(IF($AO14="","",$A$46),"")</f>
        <v/>
      </c>
      <c r="W14" t="e">
        <f t="shared" ref="W14:W24" si="55">IF($AO14="","",$A$47)</f>
        <v>#REF!</v>
      </c>
      <c r="Y14" t="e">
        <f t="shared" ref="Y14:Y24" si="56">IF($AO14="","",$A$48)</f>
        <v>#REF!</v>
      </c>
      <c r="Z14" t="e">
        <f t="shared" ref="Z14:Z24" si="57">IF($AO14="","",$A$49)</f>
        <v>#REF!</v>
      </c>
      <c r="AA14" t="e">
        <f t="shared" ref="AA14:AA24" si="58">IF($AO14="","",$A$50)</f>
        <v>#REF!</v>
      </c>
      <c r="AC14" t="e">
        <f t="shared" ref="AC14:AC24" si="59">IF($AO14="","",$A$51)</f>
        <v>#REF!</v>
      </c>
      <c r="AD14" t="e">
        <f t="shared" ref="AD14:AD24" si="60">IF($AO14="","",$A$52)</f>
        <v>#REF!</v>
      </c>
      <c r="AE14" s="32" t="e">
        <f t="shared" ref="AE14:AE24" si="61">IF($AO14="","",A$42)</f>
        <v>#REF!</v>
      </c>
      <c r="AF14" s="32"/>
      <c r="AH14" t="str">
        <f t="shared" ref="AH14:AH24" si="62">IF(A14="","",VLOOKUP(AO14,B$39:C$41,2,FALSE))</f>
        <v/>
      </c>
      <c r="AJ14" t="e">
        <f>#REF!</f>
        <v>#REF!</v>
      </c>
      <c r="AO14" t="e">
        <f>#REF!</f>
        <v>#REF!</v>
      </c>
      <c r="AP14" s="10" t="e">
        <f>#REF!</f>
        <v>#REF!</v>
      </c>
      <c r="AQ14" s="10"/>
      <c r="AR14" s="10"/>
      <c r="AS14" s="10"/>
      <c r="AT14" s="10"/>
      <c r="AV14" s="30" t="e">
        <f>#REF!</f>
        <v>#REF!</v>
      </c>
      <c r="AW14" t="e">
        <f>#REF!</f>
        <v>#REF!</v>
      </c>
      <c r="AX14" s="10" t="e">
        <f>#REF!</f>
        <v>#REF!</v>
      </c>
      <c r="AY14" t="str">
        <f t="shared" ref="AY14:AY24" si="63">IF(A14="","",A$41)</f>
        <v/>
      </c>
      <c r="AZ14" t="e">
        <f>#REF!</f>
        <v>#REF!</v>
      </c>
      <c r="BA14" t="e">
        <f>#REF!</f>
        <v>#REF!</v>
      </c>
      <c r="BB14" s="28" t="e">
        <f>#REF!</f>
        <v>#REF!</v>
      </c>
      <c r="BC14" s="29" t="e">
        <f>#REF!</f>
        <v>#REF!</v>
      </c>
      <c r="BE14" s="2" t="e">
        <f>#REF!</f>
        <v>#REF!</v>
      </c>
      <c r="BF14" s="2" t="str">
        <f>IF(A14="","",INDEX(Table3[],MATCH(AV14,Table3[DSMc ID],0),3))</f>
        <v/>
      </c>
      <c r="BG14" s="2" t="str">
        <f t="shared" si="3"/>
        <v/>
      </c>
      <c r="BH14" s="11" t="str">
        <f>IF(A14="","",INDEX(Table3[],MATCH(AV14,Table3[DSMc ID],0),4))</f>
        <v/>
      </c>
      <c r="BI14" s="11" t="str">
        <f t="shared" si="4"/>
        <v/>
      </c>
      <c r="BL14" t="e">
        <f>#REF!</f>
        <v>#REF!</v>
      </c>
      <c r="BN14" t="str">
        <f t="shared" si="5"/>
        <v/>
      </c>
      <c r="BO14" t="str">
        <f t="shared" si="6"/>
        <v/>
      </c>
      <c r="BP14" t="str">
        <f t="shared" ref="BP14:BP36" si="64">IF($A14="","",A$51)</f>
        <v/>
      </c>
      <c r="BR14" t="str">
        <f t="shared" ref="BR14:BR36" si="65">IF($A14="","",A$47)</f>
        <v/>
      </c>
      <c r="BS14" t="str">
        <f t="shared" ref="BS14:BS36" si="66">IF($A14="","",A$48)</f>
        <v/>
      </c>
      <c r="BT14" t="str">
        <f t="shared" ref="BT14:BT36" si="67">IF($A14="","",A$49)</f>
        <v/>
      </c>
      <c r="BZ14" t="e">
        <f>#REF!</f>
        <v>#REF!</v>
      </c>
      <c r="CA14" t="e">
        <f>#REF!</f>
        <v>#REF!</v>
      </c>
    </row>
    <row r="15" spans="1:182">
      <c r="A15" t="str">
        <f t="shared" si="45"/>
        <v/>
      </c>
      <c r="C15" t="str">
        <f t="shared" si="46"/>
        <v/>
      </c>
      <c r="E15" s="8" t="str">
        <f t="shared" si="47"/>
        <v/>
      </c>
      <c r="G15" t="str">
        <f t="shared" si="48"/>
        <v/>
      </c>
      <c r="J15" t="str">
        <f t="shared" si="49"/>
        <v/>
      </c>
      <c r="L15" t="str">
        <f t="shared" si="50"/>
        <v/>
      </c>
      <c r="M15" t="str">
        <f t="shared" si="2"/>
        <v/>
      </c>
      <c r="N15" t="str">
        <f t="shared" si="51"/>
        <v/>
      </c>
      <c r="S15" t="str">
        <f t="shared" si="52"/>
        <v/>
      </c>
      <c r="U15" t="str">
        <f t="shared" si="53"/>
        <v/>
      </c>
      <c r="V15" t="str">
        <f t="shared" si="54"/>
        <v/>
      </c>
      <c r="W15" t="e">
        <f t="shared" si="55"/>
        <v>#REF!</v>
      </c>
      <c r="Y15" t="e">
        <f t="shared" si="56"/>
        <v>#REF!</v>
      </c>
      <c r="Z15" t="e">
        <f t="shared" si="57"/>
        <v>#REF!</v>
      </c>
      <c r="AA15" t="e">
        <f t="shared" si="58"/>
        <v>#REF!</v>
      </c>
      <c r="AC15" t="e">
        <f t="shared" si="59"/>
        <v>#REF!</v>
      </c>
      <c r="AD15" t="e">
        <f t="shared" si="60"/>
        <v>#REF!</v>
      </c>
      <c r="AE15" s="32" t="e">
        <f t="shared" si="61"/>
        <v>#REF!</v>
      </c>
      <c r="AF15" s="32"/>
      <c r="AH15" t="str">
        <f t="shared" si="62"/>
        <v/>
      </c>
      <c r="AJ15" t="e">
        <f>#REF!</f>
        <v>#REF!</v>
      </c>
      <c r="AO15" t="e">
        <f>#REF!</f>
        <v>#REF!</v>
      </c>
      <c r="AP15" s="10" t="e">
        <f>#REF!</f>
        <v>#REF!</v>
      </c>
      <c r="AQ15" s="10"/>
      <c r="AR15" s="10"/>
      <c r="AS15" s="10"/>
      <c r="AT15" s="10"/>
      <c r="AV15" s="30" t="e">
        <f>#REF!</f>
        <v>#REF!</v>
      </c>
      <c r="AW15" t="e">
        <f>#REF!</f>
        <v>#REF!</v>
      </c>
      <c r="AX15" s="10" t="e">
        <f>#REF!</f>
        <v>#REF!</v>
      </c>
      <c r="AY15" t="str">
        <f t="shared" si="63"/>
        <v/>
      </c>
      <c r="AZ15" t="e">
        <f>#REF!</f>
        <v>#REF!</v>
      </c>
      <c r="BA15" t="e">
        <f>#REF!</f>
        <v>#REF!</v>
      </c>
      <c r="BB15" s="28" t="e">
        <f>#REF!</f>
        <v>#REF!</v>
      </c>
      <c r="BC15" s="29" t="e">
        <f>#REF!</f>
        <v>#REF!</v>
      </c>
      <c r="BE15" s="2" t="e">
        <f>#REF!</f>
        <v>#REF!</v>
      </c>
      <c r="BF15" s="2" t="str">
        <f>IF(A15="","",INDEX(Table3[],MATCH(AV15,Table3[DSMc ID],0),3))</f>
        <v/>
      </c>
      <c r="BG15" s="2" t="str">
        <f t="shared" si="3"/>
        <v/>
      </c>
      <c r="BH15" s="11" t="str">
        <f>IF(A15="","",INDEX(Table3[],MATCH(AV15,Table3[DSMc ID],0),4))</f>
        <v/>
      </c>
      <c r="BI15" s="11" t="str">
        <f t="shared" si="4"/>
        <v/>
      </c>
      <c r="BL15" t="e">
        <f>#REF!</f>
        <v>#REF!</v>
      </c>
      <c r="BN15" t="str">
        <f t="shared" si="5"/>
        <v/>
      </c>
      <c r="BO15" t="str">
        <f t="shared" si="6"/>
        <v/>
      </c>
      <c r="BP15" t="str">
        <f t="shared" si="64"/>
        <v/>
      </c>
      <c r="BR15" t="str">
        <f t="shared" si="65"/>
        <v/>
      </c>
      <c r="BS15" t="str">
        <f t="shared" si="66"/>
        <v/>
      </c>
      <c r="BT15" t="str">
        <f t="shared" si="67"/>
        <v/>
      </c>
      <c r="BZ15" t="e">
        <f>#REF!</f>
        <v>#REF!</v>
      </c>
      <c r="CA15" t="e">
        <f>#REF!</f>
        <v>#REF!</v>
      </c>
    </row>
    <row r="16" spans="1:182">
      <c r="A16" t="str">
        <f t="shared" si="45"/>
        <v/>
      </c>
      <c r="C16" t="str">
        <f t="shared" si="46"/>
        <v/>
      </c>
      <c r="E16" s="8" t="str">
        <f t="shared" si="47"/>
        <v/>
      </c>
      <c r="G16" t="str">
        <f t="shared" si="48"/>
        <v/>
      </c>
      <c r="J16" t="str">
        <f t="shared" si="49"/>
        <v/>
      </c>
      <c r="L16" t="str">
        <f t="shared" si="50"/>
        <v/>
      </c>
      <c r="M16" t="str">
        <f t="shared" si="2"/>
        <v/>
      </c>
      <c r="N16" t="str">
        <f t="shared" si="51"/>
        <v/>
      </c>
      <c r="S16" t="str">
        <f t="shared" si="52"/>
        <v/>
      </c>
      <c r="U16" t="str">
        <f t="shared" si="53"/>
        <v/>
      </c>
      <c r="V16" t="str">
        <f t="shared" si="54"/>
        <v/>
      </c>
      <c r="W16" t="e">
        <f t="shared" si="55"/>
        <v>#REF!</v>
      </c>
      <c r="Y16" t="e">
        <f t="shared" si="56"/>
        <v>#REF!</v>
      </c>
      <c r="Z16" t="e">
        <f t="shared" si="57"/>
        <v>#REF!</v>
      </c>
      <c r="AA16" t="e">
        <f t="shared" si="58"/>
        <v>#REF!</v>
      </c>
      <c r="AC16" t="e">
        <f t="shared" si="59"/>
        <v>#REF!</v>
      </c>
      <c r="AD16" t="e">
        <f t="shared" si="60"/>
        <v>#REF!</v>
      </c>
      <c r="AE16" s="32" t="e">
        <f t="shared" si="61"/>
        <v>#REF!</v>
      </c>
      <c r="AF16" s="32"/>
      <c r="AH16" t="str">
        <f t="shared" si="62"/>
        <v/>
      </c>
      <c r="AJ16" t="e">
        <f>#REF!</f>
        <v>#REF!</v>
      </c>
      <c r="AO16" t="e">
        <f>#REF!</f>
        <v>#REF!</v>
      </c>
      <c r="AP16" s="10" t="e">
        <f>#REF!</f>
        <v>#REF!</v>
      </c>
      <c r="AQ16" s="10"/>
      <c r="AR16" s="10"/>
      <c r="AS16" s="10"/>
      <c r="AT16" s="10"/>
      <c r="AV16" s="30" t="e">
        <f>#REF!</f>
        <v>#REF!</v>
      </c>
      <c r="AW16" t="e">
        <f>#REF!</f>
        <v>#REF!</v>
      </c>
      <c r="AX16" s="10" t="e">
        <f>#REF!</f>
        <v>#REF!</v>
      </c>
      <c r="AY16" t="str">
        <f t="shared" si="63"/>
        <v/>
      </c>
      <c r="AZ16" t="e">
        <f>#REF!</f>
        <v>#REF!</v>
      </c>
      <c r="BA16" t="e">
        <f>#REF!</f>
        <v>#REF!</v>
      </c>
      <c r="BB16" s="28" t="e">
        <f>#REF!</f>
        <v>#REF!</v>
      </c>
      <c r="BC16" s="29" t="e">
        <f>#REF!</f>
        <v>#REF!</v>
      </c>
      <c r="BE16" s="2" t="e">
        <f>#REF!</f>
        <v>#REF!</v>
      </c>
      <c r="BF16" s="2" t="str">
        <f>IF(A16="","",INDEX(Table3[],MATCH(AV16,Table3[DSMc ID],0),3))</f>
        <v/>
      </c>
      <c r="BG16" s="2" t="str">
        <f t="shared" si="3"/>
        <v/>
      </c>
      <c r="BH16" s="11" t="str">
        <f>IF(A16="","",INDEX(Table3[],MATCH(AV16,Table3[DSMc ID],0),4))</f>
        <v/>
      </c>
      <c r="BI16" s="11" t="str">
        <f t="shared" si="4"/>
        <v/>
      </c>
      <c r="BL16" t="e">
        <f>#REF!</f>
        <v>#REF!</v>
      </c>
      <c r="BN16" t="str">
        <f t="shared" si="5"/>
        <v/>
      </c>
      <c r="BO16" t="str">
        <f t="shared" si="6"/>
        <v/>
      </c>
      <c r="BP16" t="str">
        <f t="shared" si="64"/>
        <v/>
      </c>
      <c r="BR16" t="str">
        <f t="shared" si="65"/>
        <v/>
      </c>
      <c r="BS16" t="str">
        <f t="shared" si="66"/>
        <v/>
      </c>
      <c r="BT16" t="str">
        <f t="shared" si="67"/>
        <v/>
      </c>
      <c r="BZ16" t="e">
        <f>#REF!</f>
        <v>#REF!</v>
      </c>
      <c r="CA16" t="e">
        <f>#REF!</f>
        <v>#REF!</v>
      </c>
    </row>
    <row r="17" spans="1:79">
      <c r="A17" t="str">
        <f t="shared" si="45"/>
        <v/>
      </c>
      <c r="C17" t="str">
        <f t="shared" si="46"/>
        <v/>
      </c>
      <c r="E17" s="8" t="str">
        <f t="shared" si="47"/>
        <v/>
      </c>
      <c r="G17" t="str">
        <f t="shared" si="48"/>
        <v/>
      </c>
      <c r="J17" t="str">
        <f t="shared" si="49"/>
        <v/>
      </c>
      <c r="L17" t="str">
        <f t="shared" si="50"/>
        <v/>
      </c>
      <c r="M17" t="str">
        <f t="shared" si="2"/>
        <v/>
      </c>
      <c r="N17" t="str">
        <f t="shared" si="51"/>
        <v/>
      </c>
      <c r="S17" t="str">
        <f t="shared" si="52"/>
        <v/>
      </c>
      <c r="U17" t="str">
        <f t="shared" si="53"/>
        <v/>
      </c>
      <c r="V17" t="str">
        <f t="shared" si="54"/>
        <v/>
      </c>
      <c r="W17" t="e">
        <f t="shared" si="55"/>
        <v>#REF!</v>
      </c>
      <c r="Y17" t="e">
        <f t="shared" si="56"/>
        <v>#REF!</v>
      </c>
      <c r="Z17" t="e">
        <f t="shared" si="57"/>
        <v>#REF!</v>
      </c>
      <c r="AA17" t="e">
        <f t="shared" si="58"/>
        <v>#REF!</v>
      </c>
      <c r="AC17" t="e">
        <f t="shared" si="59"/>
        <v>#REF!</v>
      </c>
      <c r="AD17" t="e">
        <f t="shared" si="60"/>
        <v>#REF!</v>
      </c>
      <c r="AE17" s="32" t="e">
        <f t="shared" si="61"/>
        <v>#REF!</v>
      </c>
      <c r="AF17" s="32"/>
      <c r="AH17" t="str">
        <f t="shared" si="62"/>
        <v/>
      </c>
      <c r="AJ17" t="e">
        <f>#REF!</f>
        <v>#REF!</v>
      </c>
      <c r="AO17" t="e">
        <f>#REF!</f>
        <v>#REF!</v>
      </c>
      <c r="AP17" s="10" t="e">
        <f>#REF!</f>
        <v>#REF!</v>
      </c>
      <c r="AQ17" s="10"/>
      <c r="AR17" s="10"/>
      <c r="AS17" s="10"/>
      <c r="AT17" s="10"/>
      <c r="AV17" s="30" t="e">
        <f>#REF!</f>
        <v>#REF!</v>
      </c>
      <c r="AW17" t="e">
        <f>#REF!</f>
        <v>#REF!</v>
      </c>
      <c r="AX17" s="10" t="e">
        <f>#REF!</f>
        <v>#REF!</v>
      </c>
      <c r="AY17" t="str">
        <f t="shared" si="63"/>
        <v/>
      </c>
      <c r="AZ17" t="e">
        <f>#REF!</f>
        <v>#REF!</v>
      </c>
      <c r="BA17" t="e">
        <f>#REF!</f>
        <v>#REF!</v>
      </c>
      <c r="BB17" s="28" t="e">
        <f>#REF!</f>
        <v>#REF!</v>
      </c>
      <c r="BC17" s="29" t="e">
        <f>#REF!</f>
        <v>#REF!</v>
      </c>
      <c r="BE17" s="2" t="e">
        <f>#REF!</f>
        <v>#REF!</v>
      </c>
      <c r="BF17" s="2" t="str">
        <f>IF(A17="","",INDEX(Table3[],MATCH(AV17,Table3[DSMc ID],0),3))</f>
        <v/>
      </c>
      <c r="BG17" s="2" t="str">
        <f t="shared" si="3"/>
        <v/>
      </c>
      <c r="BH17" s="11" t="str">
        <f>IF(A17="","",INDEX(Table3[],MATCH(AV17,Table3[DSMc ID],0),4))</f>
        <v/>
      </c>
      <c r="BI17" s="11" t="str">
        <f t="shared" si="4"/>
        <v/>
      </c>
      <c r="BL17" t="e">
        <f>#REF!</f>
        <v>#REF!</v>
      </c>
      <c r="BN17" t="str">
        <f t="shared" si="5"/>
        <v/>
      </c>
      <c r="BO17" t="str">
        <f t="shared" si="6"/>
        <v/>
      </c>
      <c r="BP17" t="str">
        <f t="shared" si="64"/>
        <v/>
      </c>
      <c r="BR17" t="str">
        <f t="shared" si="65"/>
        <v/>
      </c>
      <c r="BS17" t="str">
        <f t="shared" si="66"/>
        <v/>
      </c>
      <c r="BT17" t="str">
        <f t="shared" si="67"/>
        <v/>
      </c>
      <c r="BZ17" t="e">
        <f>#REF!</f>
        <v>#REF!</v>
      </c>
      <c r="CA17" t="e">
        <f>#REF!</f>
        <v>#REF!</v>
      </c>
    </row>
    <row r="18" spans="1:79">
      <c r="A18" t="str">
        <f t="shared" si="45"/>
        <v/>
      </c>
      <c r="C18" t="str">
        <f t="shared" si="46"/>
        <v/>
      </c>
      <c r="E18" s="8" t="str">
        <f t="shared" si="47"/>
        <v/>
      </c>
      <c r="G18" t="str">
        <f t="shared" si="48"/>
        <v/>
      </c>
      <c r="J18" t="str">
        <f t="shared" si="49"/>
        <v/>
      </c>
      <c r="L18" t="str">
        <f t="shared" si="50"/>
        <v/>
      </c>
      <c r="M18" t="str">
        <f t="shared" si="2"/>
        <v/>
      </c>
      <c r="N18" t="str">
        <f t="shared" si="51"/>
        <v/>
      </c>
      <c r="S18" t="str">
        <f t="shared" si="52"/>
        <v/>
      </c>
      <c r="U18" t="str">
        <f t="shared" si="53"/>
        <v/>
      </c>
      <c r="V18" t="str">
        <f t="shared" si="54"/>
        <v/>
      </c>
      <c r="W18" t="e">
        <f t="shared" si="55"/>
        <v>#REF!</v>
      </c>
      <c r="Y18" t="e">
        <f t="shared" si="56"/>
        <v>#REF!</v>
      </c>
      <c r="Z18" t="e">
        <f t="shared" si="57"/>
        <v>#REF!</v>
      </c>
      <c r="AA18" t="e">
        <f t="shared" si="58"/>
        <v>#REF!</v>
      </c>
      <c r="AC18" t="e">
        <f t="shared" si="59"/>
        <v>#REF!</v>
      </c>
      <c r="AD18" t="e">
        <f t="shared" si="60"/>
        <v>#REF!</v>
      </c>
      <c r="AE18" s="32" t="e">
        <f t="shared" si="61"/>
        <v>#REF!</v>
      </c>
      <c r="AF18" s="32"/>
      <c r="AH18" t="str">
        <f t="shared" si="62"/>
        <v/>
      </c>
      <c r="AJ18" t="e">
        <f>#REF!</f>
        <v>#REF!</v>
      </c>
      <c r="AO18" t="e">
        <f>#REF!</f>
        <v>#REF!</v>
      </c>
      <c r="AP18" s="10" t="e">
        <f>#REF!</f>
        <v>#REF!</v>
      </c>
      <c r="AQ18" s="10"/>
      <c r="AR18" s="10"/>
      <c r="AS18" s="10"/>
      <c r="AT18" s="10"/>
      <c r="AV18" s="30" t="e">
        <f>#REF!</f>
        <v>#REF!</v>
      </c>
      <c r="AW18" t="e">
        <f>#REF!</f>
        <v>#REF!</v>
      </c>
      <c r="AX18" s="10" t="e">
        <f>#REF!</f>
        <v>#REF!</v>
      </c>
      <c r="AY18" t="str">
        <f t="shared" si="63"/>
        <v/>
      </c>
      <c r="AZ18" t="e">
        <f>#REF!</f>
        <v>#REF!</v>
      </c>
      <c r="BA18" t="e">
        <f>#REF!</f>
        <v>#REF!</v>
      </c>
      <c r="BB18" s="28" t="e">
        <f>#REF!</f>
        <v>#REF!</v>
      </c>
      <c r="BC18" s="29" t="e">
        <f>#REF!</f>
        <v>#REF!</v>
      </c>
      <c r="BE18" s="2" t="e">
        <f>#REF!</f>
        <v>#REF!</v>
      </c>
      <c r="BF18" s="2" t="str">
        <f>IF(A18="","",INDEX(Table3[],MATCH(AV18,Table3[DSMc ID],0),3))</f>
        <v/>
      </c>
      <c r="BG18" s="2" t="str">
        <f t="shared" si="3"/>
        <v/>
      </c>
      <c r="BH18" s="11" t="str">
        <f>IF(A18="","",INDEX(Table3[],MATCH(AV18,Table3[DSMc ID],0),4))</f>
        <v/>
      </c>
      <c r="BI18" s="11" t="str">
        <f t="shared" si="4"/>
        <v/>
      </c>
      <c r="BL18" t="e">
        <f>#REF!</f>
        <v>#REF!</v>
      </c>
      <c r="BN18" t="str">
        <f t="shared" si="5"/>
        <v/>
      </c>
      <c r="BO18" t="str">
        <f t="shared" si="6"/>
        <v/>
      </c>
      <c r="BP18" t="str">
        <f t="shared" si="64"/>
        <v/>
      </c>
      <c r="BR18" t="str">
        <f t="shared" si="65"/>
        <v/>
      </c>
      <c r="BS18" t="str">
        <f t="shared" si="66"/>
        <v/>
      </c>
      <c r="BT18" t="str">
        <f t="shared" si="67"/>
        <v/>
      </c>
      <c r="BZ18" t="e">
        <f>#REF!</f>
        <v>#REF!</v>
      </c>
      <c r="CA18" t="e">
        <f>#REF!</f>
        <v>#REF!</v>
      </c>
    </row>
    <row r="19" spans="1:79">
      <c r="A19" t="str">
        <f t="shared" si="45"/>
        <v/>
      </c>
      <c r="C19" t="str">
        <f t="shared" si="46"/>
        <v/>
      </c>
      <c r="E19" s="8" t="str">
        <f t="shared" si="47"/>
        <v/>
      </c>
      <c r="G19" t="str">
        <f t="shared" si="48"/>
        <v/>
      </c>
      <c r="J19" t="str">
        <f t="shared" si="49"/>
        <v/>
      </c>
      <c r="L19" t="str">
        <f t="shared" si="50"/>
        <v/>
      </c>
      <c r="M19" t="str">
        <f t="shared" si="2"/>
        <v/>
      </c>
      <c r="N19" t="str">
        <f t="shared" si="51"/>
        <v/>
      </c>
      <c r="S19" t="str">
        <f t="shared" si="52"/>
        <v/>
      </c>
      <c r="U19" t="str">
        <f t="shared" si="53"/>
        <v/>
      </c>
      <c r="V19" t="str">
        <f t="shared" si="54"/>
        <v/>
      </c>
      <c r="W19" t="e">
        <f t="shared" si="55"/>
        <v>#REF!</v>
      </c>
      <c r="Y19" t="e">
        <f t="shared" si="56"/>
        <v>#REF!</v>
      </c>
      <c r="Z19" t="e">
        <f t="shared" si="57"/>
        <v>#REF!</v>
      </c>
      <c r="AA19" t="e">
        <f t="shared" si="58"/>
        <v>#REF!</v>
      </c>
      <c r="AC19" t="e">
        <f t="shared" si="59"/>
        <v>#REF!</v>
      </c>
      <c r="AD19" t="e">
        <f t="shared" si="60"/>
        <v>#REF!</v>
      </c>
      <c r="AE19" s="32" t="e">
        <f t="shared" si="61"/>
        <v>#REF!</v>
      </c>
      <c r="AF19" s="32"/>
      <c r="AH19" t="str">
        <f t="shared" si="62"/>
        <v/>
      </c>
      <c r="AJ19" t="e">
        <f>#REF!</f>
        <v>#REF!</v>
      </c>
      <c r="AO19" t="e">
        <f>#REF!</f>
        <v>#REF!</v>
      </c>
      <c r="AP19" s="10" t="e">
        <f>#REF!</f>
        <v>#REF!</v>
      </c>
      <c r="AQ19" s="10"/>
      <c r="AR19" s="10"/>
      <c r="AS19" s="10"/>
      <c r="AT19" s="10"/>
      <c r="AV19" s="30" t="e">
        <f>#REF!</f>
        <v>#REF!</v>
      </c>
      <c r="AW19" t="e">
        <f>#REF!</f>
        <v>#REF!</v>
      </c>
      <c r="AX19" s="10" t="e">
        <f>#REF!</f>
        <v>#REF!</v>
      </c>
      <c r="AY19" t="str">
        <f t="shared" si="63"/>
        <v/>
      </c>
      <c r="AZ19" t="e">
        <f>#REF!</f>
        <v>#REF!</v>
      </c>
      <c r="BA19" t="e">
        <f>#REF!</f>
        <v>#REF!</v>
      </c>
      <c r="BB19" s="28" t="e">
        <f>#REF!</f>
        <v>#REF!</v>
      </c>
      <c r="BC19" s="29" t="e">
        <f>#REF!</f>
        <v>#REF!</v>
      </c>
      <c r="BE19" s="2" t="e">
        <f>#REF!</f>
        <v>#REF!</v>
      </c>
      <c r="BF19" s="2" t="str">
        <f>IF(A19="","",INDEX(Table3[],MATCH(AV19,Table3[DSMc ID],0),3))</f>
        <v/>
      </c>
      <c r="BG19" s="2" t="str">
        <f t="shared" si="3"/>
        <v/>
      </c>
      <c r="BH19" s="11" t="str">
        <f>IF(A19="","",INDEX(Table3[],MATCH(AV19,Table3[DSMc ID],0),4))</f>
        <v/>
      </c>
      <c r="BI19" s="11" t="str">
        <f t="shared" si="4"/>
        <v/>
      </c>
      <c r="BL19" t="e">
        <f>#REF!</f>
        <v>#REF!</v>
      </c>
      <c r="BN19" t="str">
        <f t="shared" si="5"/>
        <v/>
      </c>
      <c r="BO19" t="str">
        <f t="shared" si="6"/>
        <v/>
      </c>
      <c r="BP19" t="str">
        <f t="shared" si="64"/>
        <v/>
      </c>
      <c r="BR19" t="str">
        <f t="shared" si="65"/>
        <v/>
      </c>
      <c r="BS19" t="str">
        <f t="shared" si="66"/>
        <v/>
      </c>
      <c r="BT19" t="str">
        <f t="shared" si="67"/>
        <v/>
      </c>
      <c r="BZ19" t="e">
        <f>#REF!</f>
        <v>#REF!</v>
      </c>
      <c r="CA19" t="e">
        <f>#REF!</f>
        <v>#REF!</v>
      </c>
    </row>
    <row r="20" spans="1:79">
      <c r="A20" t="str">
        <f t="shared" si="45"/>
        <v/>
      </c>
      <c r="C20" t="str">
        <f t="shared" si="46"/>
        <v/>
      </c>
      <c r="E20" s="8" t="str">
        <f t="shared" si="47"/>
        <v/>
      </c>
      <c r="G20" t="str">
        <f t="shared" si="48"/>
        <v/>
      </c>
      <c r="J20" t="str">
        <f t="shared" si="49"/>
        <v/>
      </c>
      <c r="L20" t="str">
        <f t="shared" si="50"/>
        <v/>
      </c>
      <c r="M20" t="str">
        <f t="shared" si="2"/>
        <v/>
      </c>
      <c r="N20" t="str">
        <f t="shared" si="51"/>
        <v/>
      </c>
      <c r="S20" t="str">
        <f t="shared" si="52"/>
        <v/>
      </c>
      <c r="U20" t="str">
        <f t="shared" si="53"/>
        <v/>
      </c>
      <c r="V20" t="str">
        <f t="shared" si="54"/>
        <v/>
      </c>
      <c r="W20" t="e">
        <f t="shared" si="55"/>
        <v>#REF!</v>
      </c>
      <c r="Y20" t="e">
        <f t="shared" si="56"/>
        <v>#REF!</v>
      </c>
      <c r="Z20" t="e">
        <f t="shared" si="57"/>
        <v>#REF!</v>
      </c>
      <c r="AA20" t="e">
        <f t="shared" si="58"/>
        <v>#REF!</v>
      </c>
      <c r="AC20" t="e">
        <f t="shared" si="59"/>
        <v>#REF!</v>
      </c>
      <c r="AD20" t="e">
        <f t="shared" si="60"/>
        <v>#REF!</v>
      </c>
      <c r="AE20" s="32" t="e">
        <f t="shared" si="61"/>
        <v>#REF!</v>
      </c>
      <c r="AF20" s="32"/>
      <c r="AH20" t="str">
        <f t="shared" si="62"/>
        <v/>
      </c>
      <c r="AJ20" t="e">
        <f>#REF!</f>
        <v>#REF!</v>
      </c>
      <c r="AO20" t="e">
        <f>#REF!</f>
        <v>#REF!</v>
      </c>
      <c r="AP20" s="10" t="e">
        <f>#REF!</f>
        <v>#REF!</v>
      </c>
      <c r="AQ20" s="10"/>
      <c r="AR20" s="10"/>
      <c r="AS20" s="10"/>
      <c r="AT20" s="10"/>
      <c r="AV20" s="30" t="e">
        <f>#REF!</f>
        <v>#REF!</v>
      </c>
      <c r="AW20" t="e">
        <f>#REF!</f>
        <v>#REF!</v>
      </c>
      <c r="AX20" s="10" t="e">
        <f>#REF!</f>
        <v>#REF!</v>
      </c>
      <c r="AY20" t="str">
        <f t="shared" si="63"/>
        <v/>
      </c>
      <c r="AZ20" t="e">
        <f>#REF!</f>
        <v>#REF!</v>
      </c>
      <c r="BA20" t="e">
        <f>#REF!</f>
        <v>#REF!</v>
      </c>
      <c r="BB20" s="28" t="e">
        <f>#REF!</f>
        <v>#REF!</v>
      </c>
      <c r="BC20" s="29" t="e">
        <f>#REF!</f>
        <v>#REF!</v>
      </c>
      <c r="BE20" s="2" t="e">
        <f>#REF!</f>
        <v>#REF!</v>
      </c>
      <c r="BF20" s="2" t="str">
        <f>IF(A20="","",INDEX(Table3[],MATCH(AV20,Table3[DSMc ID],0),3))</f>
        <v/>
      </c>
      <c r="BG20" s="2" t="str">
        <f t="shared" si="3"/>
        <v/>
      </c>
      <c r="BH20" s="11" t="str">
        <f>IF(A20="","",INDEX(Table3[],MATCH(AV20,Table3[DSMc ID],0),4))</f>
        <v/>
      </c>
      <c r="BI20" s="11" t="str">
        <f t="shared" si="4"/>
        <v/>
      </c>
      <c r="BL20" t="e">
        <f>#REF!</f>
        <v>#REF!</v>
      </c>
      <c r="BN20" t="str">
        <f t="shared" si="5"/>
        <v/>
      </c>
      <c r="BO20" t="str">
        <f t="shared" si="6"/>
        <v/>
      </c>
      <c r="BP20" t="str">
        <f t="shared" si="64"/>
        <v/>
      </c>
      <c r="BR20" t="str">
        <f t="shared" si="65"/>
        <v/>
      </c>
      <c r="BS20" t="str">
        <f t="shared" si="66"/>
        <v/>
      </c>
      <c r="BT20" t="str">
        <f t="shared" si="67"/>
        <v/>
      </c>
      <c r="BZ20" t="e">
        <f>#REF!</f>
        <v>#REF!</v>
      </c>
      <c r="CA20" t="e">
        <f>#REF!</f>
        <v>#REF!</v>
      </c>
    </row>
    <row r="21" spans="1:79">
      <c r="A21" t="str">
        <f t="shared" si="45"/>
        <v/>
      </c>
      <c r="C21" t="str">
        <f t="shared" si="46"/>
        <v/>
      </c>
      <c r="E21" s="8" t="str">
        <f t="shared" si="47"/>
        <v/>
      </c>
      <c r="G21" t="str">
        <f t="shared" si="48"/>
        <v/>
      </c>
      <c r="J21" t="str">
        <f t="shared" si="49"/>
        <v/>
      </c>
      <c r="L21" t="str">
        <f t="shared" si="50"/>
        <v/>
      </c>
      <c r="M21" t="str">
        <f t="shared" si="2"/>
        <v/>
      </c>
      <c r="N21" t="str">
        <f t="shared" si="51"/>
        <v/>
      </c>
      <c r="S21" t="str">
        <f t="shared" si="52"/>
        <v/>
      </c>
      <c r="U21" t="str">
        <f t="shared" si="53"/>
        <v/>
      </c>
      <c r="V21" t="str">
        <f t="shared" si="54"/>
        <v/>
      </c>
      <c r="W21" t="e">
        <f t="shared" si="55"/>
        <v>#REF!</v>
      </c>
      <c r="Y21" t="e">
        <f t="shared" si="56"/>
        <v>#REF!</v>
      </c>
      <c r="Z21" t="e">
        <f t="shared" si="57"/>
        <v>#REF!</v>
      </c>
      <c r="AA21" t="e">
        <f t="shared" si="58"/>
        <v>#REF!</v>
      </c>
      <c r="AC21" t="e">
        <f t="shared" si="59"/>
        <v>#REF!</v>
      </c>
      <c r="AD21" t="e">
        <f t="shared" si="60"/>
        <v>#REF!</v>
      </c>
      <c r="AE21" s="32" t="e">
        <f t="shared" si="61"/>
        <v>#REF!</v>
      </c>
      <c r="AF21" s="32"/>
      <c r="AH21" t="str">
        <f t="shared" si="62"/>
        <v/>
      </c>
      <c r="AJ21" t="e">
        <f>#REF!</f>
        <v>#REF!</v>
      </c>
      <c r="AO21" t="e">
        <f>#REF!</f>
        <v>#REF!</v>
      </c>
      <c r="AP21" s="10" t="e">
        <f>#REF!</f>
        <v>#REF!</v>
      </c>
      <c r="AQ21" s="10"/>
      <c r="AR21" s="10"/>
      <c r="AS21" s="10"/>
      <c r="AT21" s="10"/>
      <c r="AV21" s="30" t="e">
        <f>#REF!</f>
        <v>#REF!</v>
      </c>
      <c r="AW21" t="e">
        <f>#REF!</f>
        <v>#REF!</v>
      </c>
      <c r="AX21" s="10" t="e">
        <f>#REF!</f>
        <v>#REF!</v>
      </c>
      <c r="AY21" t="str">
        <f t="shared" si="63"/>
        <v/>
      </c>
      <c r="AZ21" t="e">
        <f>#REF!</f>
        <v>#REF!</v>
      </c>
      <c r="BA21" t="e">
        <f>#REF!</f>
        <v>#REF!</v>
      </c>
      <c r="BB21" s="28" t="e">
        <f>#REF!</f>
        <v>#REF!</v>
      </c>
      <c r="BC21" s="29" t="e">
        <f>#REF!</f>
        <v>#REF!</v>
      </c>
      <c r="BE21" s="2" t="e">
        <f>#REF!</f>
        <v>#REF!</v>
      </c>
      <c r="BF21" s="2" t="str">
        <f>IF(A21="","",INDEX(Table3[],MATCH(AV21,Table3[DSMc ID],0),3))</f>
        <v/>
      </c>
      <c r="BG21" s="2" t="str">
        <f t="shared" si="3"/>
        <v/>
      </c>
      <c r="BH21" s="11" t="str">
        <f>IF(A21="","",INDEX(Table3[],MATCH(AV21,Table3[DSMc ID],0),4))</f>
        <v/>
      </c>
      <c r="BI21" s="11" t="str">
        <f t="shared" si="4"/>
        <v/>
      </c>
      <c r="BL21" t="e">
        <f>#REF!</f>
        <v>#REF!</v>
      </c>
      <c r="BN21" t="str">
        <f t="shared" si="5"/>
        <v/>
      </c>
      <c r="BO21" t="str">
        <f t="shared" si="6"/>
        <v/>
      </c>
      <c r="BP21" t="str">
        <f t="shared" si="64"/>
        <v/>
      </c>
      <c r="BR21" t="str">
        <f t="shared" si="65"/>
        <v/>
      </c>
      <c r="BS21" t="str">
        <f t="shared" si="66"/>
        <v/>
      </c>
      <c r="BT21" t="str">
        <f t="shared" si="67"/>
        <v/>
      </c>
      <c r="BZ21" t="e">
        <f>#REF!</f>
        <v>#REF!</v>
      </c>
      <c r="CA21" t="e">
        <f>#REF!</f>
        <v>#REF!</v>
      </c>
    </row>
    <row r="22" spans="1:79">
      <c r="A22" t="str">
        <f t="shared" si="45"/>
        <v/>
      </c>
      <c r="C22" t="str">
        <f t="shared" si="46"/>
        <v/>
      </c>
      <c r="E22" s="8" t="str">
        <f t="shared" si="47"/>
        <v/>
      </c>
      <c r="G22" t="str">
        <f t="shared" si="48"/>
        <v/>
      </c>
      <c r="J22" t="str">
        <f t="shared" si="49"/>
        <v/>
      </c>
      <c r="L22" t="str">
        <f t="shared" si="50"/>
        <v/>
      </c>
      <c r="M22" t="str">
        <f t="shared" si="2"/>
        <v/>
      </c>
      <c r="N22" t="str">
        <f t="shared" si="51"/>
        <v/>
      </c>
      <c r="S22" t="str">
        <f t="shared" si="52"/>
        <v/>
      </c>
      <c r="U22" t="str">
        <f t="shared" si="53"/>
        <v/>
      </c>
      <c r="V22" t="str">
        <f t="shared" si="54"/>
        <v/>
      </c>
      <c r="W22" t="e">
        <f t="shared" si="55"/>
        <v>#REF!</v>
      </c>
      <c r="Y22" t="e">
        <f t="shared" si="56"/>
        <v>#REF!</v>
      </c>
      <c r="Z22" t="e">
        <f t="shared" si="57"/>
        <v>#REF!</v>
      </c>
      <c r="AA22" t="e">
        <f t="shared" si="58"/>
        <v>#REF!</v>
      </c>
      <c r="AC22" t="e">
        <f t="shared" si="59"/>
        <v>#REF!</v>
      </c>
      <c r="AD22" t="e">
        <f t="shared" si="60"/>
        <v>#REF!</v>
      </c>
      <c r="AE22" s="32" t="e">
        <f t="shared" si="61"/>
        <v>#REF!</v>
      </c>
      <c r="AF22" s="32"/>
      <c r="AH22" t="str">
        <f t="shared" si="62"/>
        <v/>
      </c>
      <c r="AJ22" t="e">
        <f>#REF!</f>
        <v>#REF!</v>
      </c>
      <c r="AO22" t="e">
        <f>#REF!</f>
        <v>#REF!</v>
      </c>
      <c r="AP22" s="10" t="e">
        <f>#REF!</f>
        <v>#REF!</v>
      </c>
      <c r="AQ22" s="10"/>
      <c r="AR22" s="10"/>
      <c r="AS22" s="10"/>
      <c r="AT22" s="10"/>
      <c r="AV22" s="30" t="e">
        <f>#REF!</f>
        <v>#REF!</v>
      </c>
      <c r="AW22" t="e">
        <f>#REF!</f>
        <v>#REF!</v>
      </c>
      <c r="AX22" s="10" t="e">
        <f>#REF!</f>
        <v>#REF!</v>
      </c>
      <c r="AY22" t="str">
        <f t="shared" si="63"/>
        <v/>
      </c>
      <c r="AZ22" t="e">
        <f>#REF!</f>
        <v>#REF!</v>
      </c>
      <c r="BA22" t="e">
        <f>#REF!</f>
        <v>#REF!</v>
      </c>
      <c r="BB22" s="28" t="e">
        <f>#REF!</f>
        <v>#REF!</v>
      </c>
      <c r="BC22" s="29" t="e">
        <f>#REF!</f>
        <v>#REF!</v>
      </c>
      <c r="BE22" s="2" t="e">
        <f>#REF!</f>
        <v>#REF!</v>
      </c>
      <c r="BF22" s="2" t="str">
        <f>IF(A22="","",INDEX(Table3[],MATCH(AV22,Table3[DSMc ID],0),3))</f>
        <v/>
      </c>
      <c r="BG22" s="2" t="str">
        <f t="shared" si="3"/>
        <v/>
      </c>
      <c r="BH22" s="11" t="str">
        <f>IF(A22="","",INDEX(Table3[],MATCH(AV22,Table3[DSMc ID],0),4))</f>
        <v/>
      </c>
      <c r="BI22" s="11" t="str">
        <f t="shared" si="4"/>
        <v/>
      </c>
      <c r="BL22" t="e">
        <f>#REF!</f>
        <v>#REF!</v>
      </c>
      <c r="BN22" t="str">
        <f t="shared" si="5"/>
        <v/>
      </c>
      <c r="BO22" t="str">
        <f t="shared" si="6"/>
        <v/>
      </c>
      <c r="BP22" t="str">
        <f t="shared" si="64"/>
        <v/>
      </c>
      <c r="BR22" t="str">
        <f t="shared" si="65"/>
        <v/>
      </c>
      <c r="BS22" t="str">
        <f t="shared" si="66"/>
        <v/>
      </c>
      <c r="BT22" t="str">
        <f t="shared" si="67"/>
        <v/>
      </c>
      <c r="BZ22" t="e">
        <f>#REF!</f>
        <v>#REF!</v>
      </c>
      <c r="CA22" t="e">
        <f>#REF!</f>
        <v>#REF!</v>
      </c>
    </row>
    <row r="23" spans="1:79">
      <c r="A23" t="str">
        <f t="shared" si="45"/>
        <v/>
      </c>
      <c r="C23" t="str">
        <f t="shared" si="46"/>
        <v/>
      </c>
      <c r="E23" s="8" t="str">
        <f t="shared" si="47"/>
        <v/>
      </c>
      <c r="G23" t="str">
        <f t="shared" si="48"/>
        <v/>
      </c>
      <c r="J23" t="str">
        <f t="shared" si="49"/>
        <v/>
      </c>
      <c r="L23" t="str">
        <f t="shared" si="50"/>
        <v/>
      </c>
      <c r="M23" t="str">
        <f t="shared" si="2"/>
        <v/>
      </c>
      <c r="N23" t="str">
        <f t="shared" si="51"/>
        <v/>
      </c>
      <c r="S23" t="str">
        <f t="shared" si="52"/>
        <v/>
      </c>
      <c r="U23" t="str">
        <f t="shared" si="53"/>
        <v/>
      </c>
      <c r="V23" t="str">
        <f t="shared" si="54"/>
        <v/>
      </c>
      <c r="W23" t="e">
        <f t="shared" si="55"/>
        <v>#REF!</v>
      </c>
      <c r="Y23" t="e">
        <f t="shared" si="56"/>
        <v>#REF!</v>
      </c>
      <c r="Z23" t="e">
        <f t="shared" si="57"/>
        <v>#REF!</v>
      </c>
      <c r="AA23" t="e">
        <f t="shared" si="58"/>
        <v>#REF!</v>
      </c>
      <c r="AC23" t="e">
        <f t="shared" si="59"/>
        <v>#REF!</v>
      </c>
      <c r="AD23" t="e">
        <f t="shared" si="60"/>
        <v>#REF!</v>
      </c>
      <c r="AE23" s="32" t="e">
        <f t="shared" si="61"/>
        <v>#REF!</v>
      </c>
      <c r="AF23" s="32"/>
      <c r="AH23" t="str">
        <f t="shared" si="62"/>
        <v/>
      </c>
      <c r="AJ23" t="e">
        <f>#REF!</f>
        <v>#REF!</v>
      </c>
      <c r="AO23" t="e">
        <f>#REF!</f>
        <v>#REF!</v>
      </c>
      <c r="AP23" s="10" t="e">
        <f>#REF!</f>
        <v>#REF!</v>
      </c>
      <c r="AQ23" s="10"/>
      <c r="AR23" s="10"/>
      <c r="AS23" s="10"/>
      <c r="AT23" s="10"/>
      <c r="AV23" s="30" t="e">
        <f>#REF!</f>
        <v>#REF!</v>
      </c>
      <c r="AW23" t="e">
        <f>#REF!</f>
        <v>#REF!</v>
      </c>
      <c r="AX23" s="10" t="e">
        <f>#REF!</f>
        <v>#REF!</v>
      </c>
      <c r="AY23" t="str">
        <f t="shared" si="63"/>
        <v/>
      </c>
      <c r="AZ23" t="e">
        <f>#REF!</f>
        <v>#REF!</v>
      </c>
      <c r="BA23" t="e">
        <f>#REF!</f>
        <v>#REF!</v>
      </c>
      <c r="BB23" s="28" t="e">
        <f>#REF!</f>
        <v>#REF!</v>
      </c>
      <c r="BC23" s="29" t="e">
        <f>#REF!</f>
        <v>#REF!</v>
      </c>
      <c r="BE23" s="2" t="e">
        <f>#REF!</f>
        <v>#REF!</v>
      </c>
      <c r="BF23" s="2" t="str">
        <f>IF(A23="","",INDEX(Table3[],MATCH(AV23,Table3[DSMc ID],0),3))</f>
        <v/>
      </c>
      <c r="BG23" s="2" t="str">
        <f t="shared" si="3"/>
        <v/>
      </c>
      <c r="BH23" s="11" t="str">
        <f>IF(A23="","",INDEX(Table3[],MATCH(AV23,Table3[DSMc ID],0),4))</f>
        <v/>
      </c>
      <c r="BI23" s="11" t="str">
        <f t="shared" si="4"/>
        <v/>
      </c>
      <c r="BL23" t="e">
        <f>#REF!</f>
        <v>#REF!</v>
      </c>
      <c r="BN23" t="str">
        <f t="shared" si="5"/>
        <v/>
      </c>
      <c r="BO23" t="str">
        <f t="shared" si="6"/>
        <v/>
      </c>
      <c r="BP23" t="str">
        <f t="shared" si="64"/>
        <v/>
      </c>
      <c r="BR23" t="str">
        <f t="shared" si="65"/>
        <v/>
      </c>
      <c r="BS23" t="str">
        <f t="shared" si="66"/>
        <v/>
      </c>
      <c r="BT23" t="str">
        <f t="shared" si="67"/>
        <v/>
      </c>
      <c r="BZ23" t="e">
        <f>#REF!</f>
        <v>#REF!</v>
      </c>
      <c r="CA23" t="e">
        <f>#REF!</f>
        <v>#REF!</v>
      </c>
    </row>
    <row r="24" spans="1:79">
      <c r="A24" t="str">
        <f t="shared" si="45"/>
        <v/>
      </c>
      <c r="C24" t="str">
        <f t="shared" si="46"/>
        <v/>
      </c>
      <c r="E24" s="8" t="str">
        <f t="shared" si="47"/>
        <v/>
      </c>
      <c r="G24" t="str">
        <f t="shared" si="48"/>
        <v/>
      </c>
      <c r="J24" t="str">
        <f t="shared" si="49"/>
        <v/>
      </c>
      <c r="L24" t="str">
        <f t="shared" si="50"/>
        <v/>
      </c>
      <c r="M24" t="str">
        <f t="shared" si="2"/>
        <v/>
      </c>
      <c r="N24" t="str">
        <f t="shared" si="51"/>
        <v/>
      </c>
      <c r="S24" t="str">
        <f t="shared" si="52"/>
        <v/>
      </c>
      <c r="U24" t="str">
        <f t="shared" si="53"/>
        <v/>
      </c>
      <c r="V24" t="str">
        <f t="shared" si="54"/>
        <v/>
      </c>
      <c r="W24" t="e">
        <f t="shared" si="55"/>
        <v>#REF!</v>
      </c>
      <c r="Y24" t="e">
        <f t="shared" si="56"/>
        <v>#REF!</v>
      </c>
      <c r="Z24" t="e">
        <f t="shared" si="57"/>
        <v>#REF!</v>
      </c>
      <c r="AA24" t="e">
        <f t="shared" si="58"/>
        <v>#REF!</v>
      </c>
      <c r="AC24" t="e">
        <f t="shared" si="59"/>
        <v>#REF!</v>
      </c>
      <c r="AD24" t="e">
        <f t="shared" si="60"/>
        <v>#REF!</v>
      </c>
      <c r="AE24" s="32" t="e">
        <f t="shared" si="61"/>
        <v>#REF!</v>
      </c>
      <c r="AF24" s="32"/>
      <c r="AH24" t="str">
        <f t="shared" si="62"/>
        <v/>
      </c>
      <c r="AJ24" t="e">
        <f>#REF!</f>
        <v>#REF!</v>
      </c>
      <c r="AO24" t="e">
        <f>#REF!</f>
        <v>#REF!</v>
      </c>
      <c r="AP24" s="10" t="e">
        <f>#REF!</f>
        <v>#REF!</v>
      </c>
      <c r="AQ24" s="10"/>
      <c r="AR24" s="10"/>
      <c r="AS24" s="10"/>
      <c r="AT24" s="10"/>
      <c r="AV24" s="30" t="e">
        <f>#REF!</f>
        <v>#REF!</v>
      </c>
      <c r="AW24" t="e">
        <f>#REF!</f>
        <v>#REF!</v>
      </c>
      <c r="AX24" s="10" t="e">
        <f>#REF!</f>
        <v>#REF!</v>
      </c>
      <c r="AY24" t="str">
        <f t="shared" si="63"/>
        <v/>
      </c>
      <c r="AZ24" t="e">
        <f>#REF!</f>
        <v>#REF!</v>
      </c>
      <c r="BA24" t="e">
        <f>#REF!</f>
        <v>#REF!</v>
      </c>
      <c r="BB24" s="28" t="e">
        <f>#REF!</f>
        <v>#REF!</v>
      </c>
      <c r="BC24" s="29" t="e">
        <f>#REF!</f>
        <v>#REF!</v>
      </c>
      <c r="BE24" s="2" t="e">
        <f>#REF!</f>
        <v>#REF!</v>
      </c>
      <c r="BF24" s="2" t="str">
        <f>IF(A24="","",INDEX(Table3[],MATCH(AV24,Table3[DSMc ID],0),3))</f>
        <v/>
      </c>
      <c r="BG24" s="2" t="str">
        <f t="shared" si="3"/>
        <v/>
      </c>
      <c r="BH24" s="11" t="str">
        <f>IF(A24="","",INDEX(Table3[],MATCH(AV24,Table3[DSMc ID],0),4))</f>
        <v/>
      </c>
      <c r="BI24" s="11" t="str">
        <f t="shared" si="4"/>
        <v/>
      </c>
      <c r="BL24" t="e">
        <f>#REF!</f>
        <v>#REF!</v>
      </c>
      <c r="BN24" t="str">
        <f t="shared" si="5"/>
        <v/>
      </c>
      <c r="BO24" t="str">
        <f t="shared" si="6"/>
        <v/>
      </c>
      <c r="BP24" t="str">
        <f t="shared" si="64"/>
        <v/>
      </c>
      <c r="BR24" t="str">
        <f t="shared" si="65"/>
        <v/>
      </c>
      <c r="BS24" t="str">
        <f t="shared" si="66"/>
        <v/>
      </c>
      <c r="BT24" t="str">
        <f t="shared" si="67"/>
        <v/>
      </c>
      <c r="BZ24" t="e">
        <f>#REF!</f>
        <v>#REF!</v>
      </c>
      <c r="CA24" t="e">
        <f>#REF!</f>
        <v>#REF!</v>
      </c>
    </row>
    <row r="25" spans="1:79">
      <c r="E25" s="8"/>
      <c r="AE25" s="32"/>
      <c r="AF25" s="32"/>
      <c r="AP25" s="10"/>
      <c r="AQ25" s="10"/>
      <c r="AR25" s="10"/>
      <c r="AS25" s="10"/>
      <c r="AT25" s="10"/>
      <c r="AV25" s="30"/>
      <c r="AX25" s="10"/>
      <c r="BB25" s="28"/>
      <c r="BC25" s="29"/>
      <c r="BE25" s="2"/>
      <c r="BF25" s="2"/>
      <c r="BG25" s="2"/>
      <c r="BH25" s="11"/>
      <c r="BI25" s="11"/>
    </row>
    <row r="26" spans="1:79">
      <c r="E26" s="8"/>
      <c r="AE26" s="32"/>
      <c r="AF26" s="32"/>
      <c r="AP26" s="10"/>
      <c r="AQ26" s="10"/>
      <c r="AR26" s="10"/>
      <c r="AS26" s="10"/>
      <c r="AT26" s="10"/>
      <c r="AV26" s="30"/>
      <c r="AX26" s="10"/>
      <c r="BB26" s="28"/>
      <c r="BC26" s="29"/>
      <c r="BE26" s="2"/>
      <c r="BF26" s="2"/>
      <c r="BG26" s="2"/>
      <c r="BH26" s="11"/>
      <c r="BI26" s="11"/>
    </row>
    <row r="27" spans="1:79">
      <c r="E27" s="8"/>
      <c r="AE27" s="32"/>
      <c r="AF27" s="32"/>
      <c r="AP27" s="10"/>
      <c r="AQ27" s="10"/>
      <c r="AR27" s="10"/>
      <c r="AS27" s="10"/>
      <c r="AT27" s="10"/>
      <c r="AV27" s="30"/>
      <c r="AX27" s="10"/>
      <c r="BB27" s="28"/>
      <c r="BC27" s="29"/>
      <c r="BE27" s="2"/>
      <c r="BF27" s="2"/>
      <c r="BG27" s="2"/>
      <c r="BH27" s="11"/>
      <c r="BI27" s="11"/>
    </row>
    <row r="28" spans="1:79">
      <c r="E28" s="8"/>
      <c r="AE28" s="32"/>
      <c r="AF28" s="32"/>
      <c r="AP28" s="10"/>
      <c r="AQ28" s="10"/>
      <c r="AR28" s="10"/>
      <c r="AS28" s="10"/>
      <c r="AT28" s="10"/>
      <c r="AV28" s="30"/>
      <c r="AX28" s="10"/>
      <c r="BB28" s="28"/>
      <c r="BC28" s="29"/>
      <c r="BE28" s="2"/>
      <c r="BF28" s="2"/>
      <c r="BG28" s="2"/>
      <c r="BH28" s="11"/>
      <c r="BI28" s="11"/>
    </row>
    <row r="29" spans="1:79">
      <c r="A29" t="str">
        <f>IFERROR(IF(AO29="","",CONCATENATE("BLX - ",IF(AO29="Project 1",B$56))),"")</f>
        <v/>
      </c>
      <c r="C29" t="str">
        <f t="shared" si="46"/>
        <v/>
      </c>
      <c r="E29" s="8" t="str">
        <f>IFERROR(IF(AO29="","",IF(AO29="Project 1",B$63)),"")</f>
        <v/>
      </c>
      <c r="G29" t="str">
        <f>IFERROR(IF($AO29="","",IF($AO29="Project 1",$B$57)),"")</f>
        <v/>
      </c>
      <c r="J29" t="str">
        <f>IFERROR(IF($AO29="","",IF($AO29="Project 1",$B$58)),"")</f>
        <v/>
      </c>
      <c r="L29" t="str">
        <f t="shared" si="50"/>
        <v/>
      </c>
      <c r="M29" t="str">
        <f t="shared" si="2"/>
        <v/>
      </c>
      <c r="N29" t="str">
        <f>IFERROR(IF($AO29="","",IF($AO29="Project 1",$B$61)),"")</f>
        <v/>
      </c>
      <c r="S29" t="str">
        <f>IFERROR(IF($AO29="","",$A$43),"")</f>
        <v/>
      </c>
      <c r="U29" t="str">
        <f>IFERROR(IF($AO29="","",$A$45),"")</f>
        <v/>
      </c>
      <c r="V29" t="str">
        <f>IFERROR(IF($AO29="","",$A$46),"")</f>
        <v/>
      </c>
      <c r="W29" t="e">
        <f>IF($AO29="","",$A$47)</f>
        <v>#REF!</v>
      </c>
      <c r="Y29" t="e">
        <f>IF($AO29="","",$A$48)</f>
        <v>#REF!</v>
      </c>
      <c r="Z29" t="e">
        <f>IF($AO29="","",$A$49)</f>
        <v>#REF!</v>
      </c>
      <c r="AA29" t="e">
        <f>IF($AO29="","",$A$50)</f>
        <v>#REF!</v>
      </c>
      <c r="AC29" t="e">
        <f>IF($AO29="","",$A$51)</f>
        <v>#REF!</v>
      </c>
      <c r="AD29" t="e">
        <f>IF($AO29="","",$A$52)</f>
        <v>#REF!</v>
      </c>
      <c r="AE29" s="32" t="e">
        <f>IF($AO29="","",A$42)</f>
        <v>#REF!</v>
      </c>
      <c r="AF29" s="32"/>
      <c r="AH29" t="str">
        <f>IF(A29="","",VLOOKUP(AO29,B$39:C$41,2,FALSE))</f>
        <v/>
      </c>
      <c r="AJ29" t="e">
        <f>#REF!</f>
        <v>#REF!</v>
      </c>
      <c r="AO29" t="e">
        <f>#REF!</f>
        <v>#REF!</v>
      </c>
      <c r="AP29" s="10" t="e">
        <f>#REF!</f>
        <v>#REF!</v>
      </c>
      <c r="AQ29" s="10"/>
      <c r="AR29" s="10"/>
      <c r="AS29" s="10"/>
      <c r="AT29" s="10"/>
      <c r="AV29" s="30" t="e">
        <f>#REF!</f>
        <v>#REF!</v>
      </c>
      <c r="AW29" t="e">
        <f>#REF!</f>
        <v>#REF!</v>
      </c>
      <c r="AX29" s="10" t="e">
        <f>#REF!</f>
        <v>#REF!</v>
      </c>
      <c r="AY29" t="str">
        <f>IF(A29="","",A$41)</f>
        <v/>
      </c>
      <c r="AZ29" t="e">
        <f>#REF!</f>
        <v>#REF!</v>
      </c>
      <c r="BA29" t="e">
        <f>#REF!</f>
        <v>#REF!</v>
      </c>
      <c r="BB29" s="28" t="e">
        <f>#REF!</f>
        <v>#REF!</v>
      </c>
      <c r="BC29" s="29" t="e">
        <f>#REF!</f>
        <v>#REF!</v>
      </c>
      <c r="BE29" s="2" t="e">
        <f>#REF!</f>
        <v>#REF!</v>
      </c>
      <c r="BF29" s="2" t="str">
        <f>IF(A29="","",INDEX(Table3[],MATCH(AV29,Table3[DSMc ID],0),3))</f>
        <v/>
      </c>
      <c r="BG29" s="2" t="str">
        <f t="shared" si="3"/>
        <v/>
      </c>
      <c r="BH29" s="11" t="str">
        <f>IF(A29="","",INDEX(Table3[],MATCH(AV29,Table3[DSMc ID],0),4))</f>
        <v/>
      </c>
      <c r="BI29" s="11" t="str">
        <f t="shared" si="4"/>
        <v/>
      </c>
      <c r="BL29" t="e">
        <f>#REF!</f>
        <v>#REF!</v>
      </c>
      <c r="BN29" t="str">
        <f>IF($A29="","",A$43)</f>
        <v/>
      </c>
      <c r="BO29" t="str">
        <f>IF($A29="","",A$42)</f>
        <v/>
      </c>
      <c r="BP29" t="str">
        <f t="shared" si="64"/>
        <v/>
      </c>
      <c r="BR29" t="str">
        <f t="shared" si="65"/>
        <v/>
      </c>
      <c r="BS29" t="str">
        <f t="shared" si="66"/>
        <v/>
      </c>
      <c r="BT29" t="str">
        <f t="shared" si="67"/>
        <v/>
      </c>
      <c r="BZ29" t="e">
        <f>#REF!</f>
        <v>#REF!</v>
      </c>
      <c r="CA29" t="e">
        <f>#REF!</f>
        <v>#REF!</v>
      </c>
    </row>
    <row r="30" spans="1:79">
      <c r="A30" t="str">
        <f>IFERROR(IF(AO30="","",CONCATENATE("BLX - ",IF(AO30="Project 1",B$56))),"")</f>
        <v/>
      </c>
      <c r="C30" t="str">
        <f t="shared" si="46"/>
        <v/>
      </c>
      <c r="E30" s="8" t="str">
        <f>IFERROR(IF(AO30="","",IF(AO30="Project 1",B$63)),"")</f>
        <v/>
      </c>
      <c r="G30" t="str">
        <f>IFERROR(IF($AO30="","",IF($AO30="Project 1",$B$57)),"")</f>
        <v/>
      </c>
      <c r="J30" t="str">
        <f>IFERROR(IF($AO30="","",IF($AO30="Project 1",$B$58)),"")</f>
        <v/>
      </c>
      <c r="L30" t="str">
        <f t="shared" si="50"/>
        <v/>
      </c>
      <c r="M30" t="str">
        <f t="shared" si="2"/>
        <v/>
      </c>
      <c r="N30" t="str">
        <f>IFERROR(IF($AO30="","",IF($AO30="Project 1",$B$61)),"")</f>
        <v/>
      </c>
      <c r="S30" t="str">
        <f>IFERROR(IF($AO30="","",$A$43),"")</f>
        <v/>
      </c>
      <c r="U30" t="str">
        <f>IFERROR(IF($AO30="","",$A$45),"")</f>
        <v/>
      </c>
      <c r="V30" t="str">
        <f>IFERROR(IF($AO30="","",$A$46),"")</f>
        <v/>
      </c>
      <c r="W30" t="e">
        <f>IF($AO30="","",$A$47)</f>
        <v>#REF!</v>
      </c>
      <c r="Y30" t="e">
        <f>IF($AO30="","",$A$48)</f>
        <v>#REF!</v>
      </c>
      <c r="Z30" t="e">
        <f>IF($AO30="","",$A$49)</f>
        <v>#REF!</v>
      </c>
      <c r="AA30" t="e">
        <f>IF($AO30="","",$A$50)</f>
        <v>#REF!</v>
      </c>
      <c r="AC30" t="e">
        <f>IF($AO30="","",$A$51)</f>
        <v>#REF!</v>
      </c>
      <c r="AD30" t="e">
        <f>IF($AO30="","",$A$52)</f>
        <v>#REF!</v>
      </c>
      <c r="AE30" s="32" t="e">
        <f>IF($AO30="","",A$42)</f>
        <v>#REF!</v>
      </c>
      <c r="AF30" s="32"/>
      <c r="AH30" t="str">
        <f>IF(A30="","",VLOOKUP(AO30,B$39:C$41,2,FALSE))</f>
        <v/>
      </c>
      <c r="AJ30" t="e">
        <f>#REF!</f>
        <v>#REF!</v>
      </c>
      <c r="AO30" t="e">
        <f>#REF!</f>
        <v>#REF!</v>
      </c>
      <c r="AP30" s="10" t="e">
        <f>#REF!</f>
        <v>#REF!</v>
      </c>
      <c r="AQ30" s="10"/>
      <c r="AR30" s="10"/>
      <c r="AS30" s="10"/>
      <c r="AT30" s="10"/>
      <c r="AV30" s="30" t="e">
        <f>#REF!</f>
        <v>#REF!</v>
      </c>
      <c r="AW30" t="e">
        <f>#REF!</f>
        <v>#REF!</v>
      </c>
      <c r="AX30" s="10" t="e">
        <f>#REF!</f>
        <v>#REF!</v>
      </c>
      <c r="AY30" t="str">
        <f>IF(A30="","",A$41)</f>
        <v/>
      </c>
      <c r="AZ30" t="e">
        <f>#REF!</f>
        <v>#REF!</v>
      </c>
      <c r="BA30" t="e">
        <f>#REF!</f>
        <v>#REF!</v>
      </c>
      <c r="BB30" s="28" t="e">
        <f>#REF!</f>
        <v>#REF!</v>
      </c>
      <c r="BC30" s="29" t="e">
        <f>#REF!</f>
        <v>#REF!</v>
      </c>
      <c r="BE30" s="2" t="e">
        <f>#REF!</f>
        <v>#REF!</v>
      </c>
      <c r="BF30" s="2" t="str">
        <f>IF(A30="","",INDEX(Table3[],MATCH(AV30,Table3[DSMc ID],0),3))</f>
        <v/>
      </c>
      <c r="BG30" s="2" t="str">
        <f t="shared" si="3"/>
        <v/>
      </c>
      <c r="BH30" s="11" t="str">
        <f>IF(A30="","",INDEX(Table3[],MATCH(AV30,Table3[DSMc ID],0),4))</f>
        <v/>
      </c>
      <c r="BI30" s="11" t="str">
        <f t="shared" si="4"/>
        <v/>
      </c>
      <c r="BL30" t="e">
        <f>#REF!</f>
        <v>#REF!</v>
      </c>
      <c r="BN30" t="str">
        <f>IF($A30="","",A$43)</f>
        <v/>
      </c>
      <c r="BO30" t="str">
        <f>IF($A30="","",A$42)</f>
        <v/>
      </c>
      <c r="BP30" t="str">
        <f t="shared" si="64"/>
        <v/>
      </c>
      <c r="BR30" t="str">
        <f t="shared" si="65"/>
        <v/>
      </c>
      <c r="BS30" t="str">
        <f t="shared" si="66"/>
        <v/>
      </c>
      <c r="BT30" t="str">
        <f t="shared" si="67"/>
        <v/>
      </c>
      <c r="BZ30" t="e">
        <f>#REF!</f>
        <v>#REF!</v>
      </c>
      <c r="CA30" t="e">
        <f>#REF!</f>
        <v>#REF!</v>
      </c>
    </row>
    <row r="31" spans="1:79">
      <c r="A31" t="str">
        <f>IFERROR(IF(AO31="","",CONCATENATE("BLX - ",IF(AO31="Project 1",B$56))),"")</f>
        <v/>
      </c>
      <c r="C31" t="str">
        <f t="shared" si="46"/>
        <v/>
      </c>
      <c r="E31" s="8" t="str">
        <f>IFERROR(IF(AO31="","",IF(AO31="Project 1",B$63)),"")</f>
        <v/>
      </c>
      <c r="G31" t="str">
        <f>IFERROR(IF($AO31="","",IF($AO31="Project 1",$B$57)),"")</f>
        <v/>
      </c>
      <c r="J31" t="str">
        <f>IFERROR(IF($AO31="","",IF($AO31="Project 1",$B$58)),"")</f>
        <v/>
      </c>
      <c r="L31" t="str">
        <f t="shared" si="50"/>
        <v/>
      </c>
      <c r="M31" t="str">
        <f t="shared" si="2"/>
        <v/>
      </c>
      <c r="N31" t="str">
        <f>IFERROR(IF($AO31="","",IF($AO31="Project 1",$B$61)),"")</f>
        <v/>
      </c>
      <c r="S31" t="str">
        <f>IFERROR(IF($AO31="","",$A$43),"")</f>
        <v/>
      </c>
      <c r="U31" t="str">
        <f>IFERROR(IF($AO31="","",$A$45),"")</f>
        <v/>
      </c>
      <c r="V31" t="str">
        <f>IFERROR(IF($AO31="","",$A$46),"")</f>
        <v/>
      </c>
      <c r="W31" t="e">
        <f>IF($AO31="","",$A$47)</f>
        <v>#REF!</v>
      </c>
      <c r="Y31" t="e">
        <f>IF($AO31="","",$A$48)</f>
        <v>#REF!</v>
      </c>
      <c r="Z31" t="e">
        <f>IF($AO31="","",$A$49)</f>
        <v>#REF!</v>
      </c>
      <c r="AA31" t="e">
        <f>IF($AO31="","",$A$50)</f>
        <v>#REF!</v>
      </c>
      <c r="AC31" t="e">
        <f>IF($AO31="","",$A$51)</f>
        <v>#REF!</v>
      </c>
      <c r="AD31" t="e">
        <f>IF($AO31="","",$A$52)</f>
        <v>#REF!</v>
      </c>
      <c r="AE31" s="32" t="e">
        <f>IF($AO31="","",A$42)</f>
        <v>#REF!</v>
      </c>
      <c r="AF31" s="32"/>
      <c r="AH31" t="str">
        <f>IF(A31="","",VLOOKUP(AO31,B$39:C$41,2,FALSE))</f>
        <v/>
      </c>
      <c r="AJ31" t="e">
        <f>#REF!</f>
        <v>#REF!</v>
      </c>
      <c r="AO31" t="e">
        <f>#REF!</f>
        <v>#REF!</v>
      </c>
      <c r="AP31" s="10" t="e">
        <f>#REF!</f>
        <v>#REF!</v>
      </c>
      <c r="AQ31" s="10"/>
      <c r="AR31" s="10"/>
      <c r="AS31" s="10"/>
      <c r="AT31" s="10"/>
      <c r="AV31" s="30" t="e">
        <f>#REF!</f>
        <v>#REF!</v>
      </c>
      <c r="AW31" t="e">
        <f>#REF!</f>
        <v>#REF!</v>
      </c>
      <c r="AX31" s="10" t="e">
        <f>#REF!</f>
        <v>#REF!</v>
      </c>
      <c r="AY31" t="str">
        <f>IF(A31="","",A$41)</f>
        <v/>
      </c>
      <c r="AZ31" t="e">
        <f>#REF!</f>
        <v>#REF!</v>
      </c>
      <c r="BA31" t="e">
        <f>#REF!</f>
        <v>#REF!</v>
      </c>
      <c r="BB31" s="28" t="e">
        <f>#REF!</f>
        <v>#REF!</v>
      </c>
      <c r="BC31" s="29" t="e">
        <f>#REF!</f>
        <v>#REF!</v>
      </c>
      <c r="BE31" s="2" t="e">
        <f>#REF!</f>
        <v>#REF!</v>
      </c>
      <c r="BF31" s="2" t="str">
        <f>IF(A31="","",INDEX(Table3[],MATCH(AV31,Table3[DSMc ID],0),3))</f>
        <v/>
      </c>
      <c r="BG31" s="2" t="str">
        <f t="shared" si="3"/>
        <v/>
      </c>
      <c r="BH31" s="11" t="str">
        <f>IF(A31="","",INDEX(Table3[],MATCH(AV31,Table3[DSMc ID],0),4))</f>
        <v/>
      </c>
      <c r="BI31" s="11" t="str">
        <f t="shared" si="4"/>
        <v/>
      </c>
      <c r="BL31" t="e">
        <f>#REF!</f>
        <v>#REF!</v>
      </c>
      <c r="BN31" t="str">
        <f>IF($A31="","",A$43)</f>
        <v/>
      </c>
      <c r="BO31" t="str">
        <f>IF($A31="","",A$42)</f>
        <v/>
      </c>
      <c r="BP31" t="str">
        <f t="shared" si="64"/>
        <v/>
      </c>
      <c r="BR31" t="str">
        <f t="shared" si="65"/>
        <v/>
      </c>
      <c r="BS31" t="str">
        <f t="shared" si="66"/>
        <v/>
      </c>
      <c r="BT31" t="str">
        <f t="shared" si="67"/>
        <v/>
      </c>
      <c r="BZ31" t="e">
        <f>#REF!</f>
        <v>#REF!</v>
      </c>
      <c r="CA31" t="e">
        <f>#REF!</f>
        <v>#REF!</v>
      </c>
    </row>
    <row r="32" spans="1:79">
      <c r="A32" t="str">
        <f>IFERROR(IF(AO32="","",CONCATENATE("BLX - ",IF(AO32="Project 1",B$56))),"")</f>
        <v/>
      </c>
      <c r="C32" t="str">
        <f t="shared" si="46"/>
        <v/>
      </c>
      <c r="E32" s="8" t="str">
        <f>IFERROR(IF(AO32="","",IF(AO32="Project 1",B$63)),"")</f>
        <v/>
      </c>
      <c r="G32" t="str">
        <f>IFERROR(IF($AO32="","",IF($AO32="Project 1",$B$57)),"")</f>
        <v/>
      </c>
      <c r="J32" t="str">
        <f>IFERROR(IF($AO32="","",IF($AO32="Project 1",$B$58)),"")</f>
        <v/>
      </c>
      <c r="L32" t="str">
        <f t="shared" si="50"/>
        <v/>
      </c>
      <c r="M32" t="str">
        <f t="shared" si="2"/>
        <v/>
      </c>
      <c r="N32" t="str">
        <f>IFERROR(IF($AO32="","",IF($AO32="Project 1",$B$61)),"")</f>
        <v/>
      </c>
      <c r="S32" t="str">
        <f>IFERROR(IF($AO32="","",$A$43),"")</f>
        <v/>
      </c>
      <c r="U32" t="str">
        <f>IFERROR(IF($AO32="","",$A$45),"")</f>
        <v/>
      </c>
      <c r="V32" t="str">
        <f>IFERROR(IF($AO32="","",$A$46),"")</f>
        <v/>
      </c>
      <c r="W32" t="e">
        <f>IF($AO32="","",$A$47)</f>
        <v>#REF!</v>
      </c>
      <c r="Y32" t="e">
        <f>IF($AO32="","",$A$48)</f>
        <v>#REF!</v>
      </c>
      <c r="Z32" t="e">
        <f>IF($AO32="","",$A$49)</f>
        <v>#REF!</v>
      </c>
      <c r="AA32" t="e">
        <f>IF($AO32="","",$A$50)</f>
        <v>#REF!</v>
      </c>
      <c r="AC32" t="e">
        <f>IF($AO32="","",$A$51)</f>
        <v>#REF!</v>
      </c>
      <c r="AD32" t="e">
        <f>IF($AO32="","",$A$52)</f>
        <v>#REF!</v>
      </c>
      <c r="AE32" s="32" t="e">
        <f>IF($AO32="","",A$42)</f>
        <v>#REF!</v>
      </c>
      <c r="AF32" s="32"/>
      <c r="AH32" t="str">
        <f>IF(A32="","",VLOOKUP(AO32,B$39:C$41,2,FALSE))</f>
        <v/>
      </c>
      <c r="AJ32" t="e">
        <f>#REF!</f>
        <v>#REF!</v>
      </c>
      <c r="AO32" t="e">
        <f>#REF!</f>
        <v>#REF!</v>
      </c>
      <c r="AP32" s="10" t="e">
        <f>#REF!</f>
        <v>#REF!</v>
      </c>
      <c r="AQ32" s="10"/>
      <c r="AR32" s="10"/>
      <c r="AS32" s="10"/>
      <c r="AT32" s="10"/>
      <c r="AV32" s="30" t="e">
        <f>#REF!</f>
        <v>#REF!</v>
      </c>
      <c r="AW32" t="e">
        <f>#REF!</f>
        <v>#REF!</v>
      </c>
      <c r="AX32" s="10" t="e">
        <f>#REF!</f>
        <v>#REF!</v>
      </c>
      <c r="AY32" t="str">
        <f>IF(A32="","",A$41)</f>
        <v/>
      </c>
      <c r="AZ32" t="e">
        <f>#REF!</f>
        <v>#REF!</v>
      </c>
      <c r="BA32" t="e">
        <f>#REF!</f>
        <v>#REF!</v>
      </c>
      <c r="BB32" s="28" t="e">
        <f>#REF!</f>
        <v>#REF!</v>
      </c>
      <c r="BC32" s="29" t="e">
        <f>#REF!</f>
        <v>#REF!</v>
      </c>
      <c r="BE32" s="2" t="e">
        <f>#REF!</f>
        <v>#REF!</v>
      </c>
      <c r="BF32" s="2" t="str">
        <f>IF(A32="","",INDEX(Table3[],MATCH(AV32,Table3[DSMc ID],0),3))</f>
        <v/>
      </c>
      <c r="BG32" s="2" t="str">
        <f t="shared" si="3"/>
        <v/>
      </c>
      <c r="BH32" s="11" t="str">
        <f>IF(A32="","",INDEX(Table3[],MATCH(AV32,Table3[DSMc ID],0),4))</f>
        <v/>
      </c>
      <c r="BI32" s="11" t="str">
        <f t="shared" si="4"/>
        <v/>
      </c>
      <c r="BL32" t="e">
        <f>#REF!</f>
        <v>#REF!</v>
      </c>
      <c r="BN32" t="str">
        <f>IF($A32="","",A$43)</f>
        <v/>
      </c>
      <c r="BO32" t="str">
        <f>IF($A32="","",A$42)</f>
        <v/>
      </c>
      <c r="BP32" t="str">
        <f t="shared" si="64"/>
        <v/>
      </c>
      <c r="BR32" t="str">
        <f t="shared" si="65"/>
        <v/>
      </c>
      <c r="BS32" t="str">
        <f t="shared" si="66"/>
        <v/>
      </c>
      <c r="BT32" t="str">
        <f t="shared" si="67"/>
        <v/>
      </c>
      <c r="BZ32" t="e">
        <f>#REF!</f>
        <v>#REF!</v>
      </c>
      <c r="CA32" t="e">
        <f>#REF!</f>
        <v>#REF!</v>
      </c>
    </row>
    <row r="33" spans="1:79">
      <c r="E33" s="8"/>
      <c r="AE33" s="32"/>
      <c r="AF33" s="32"/>
      <c r="AP33" s="10"/>
      <c r="AQ33" s="10"/>
      <c r="AR33" s="10"/>
      <c r="AS33" s="10"/>
      <c r="AT33" s="10"/>
      <c r="AV33" s="30"/>
      <c r="AX33" s="10"/>
      <c r="BB33" s="28"/>
      <c r="BC33" s="29"/>
      <c r="BE33" s="2"/>
      <c r="BF33" s="2"/>
      <c r="BG33" s="2"/>
      <c r="BH33" s="11"/>
      <c r="BI33" s="11"/>
    </row>
    <row r="34" spans="1:79">
      <c r="A34" t="str">
        <f>IFERROR(IF(AO34="","",CONCATENATE("BLX - ",IF(AO34="Project 1",B$56))),"")</f>
        <v/>
      </c>
      <c r="C34" t="str">
        <f t="shared" si="46"/>
        <v/>
      </c>
      <c r="E34" s="8" t="str">
        <f>IFERROR(IF(AO34="","",IF(AO34="Project 1",B$63)),"")</f>
        <v/>
      </c>
      <c r="G34" t="str">
        <f>IFERROR(IF($AO34="","",IF($AO34="Project 1",$B$57)),"")</f>
        <v/>
      </c>
      <c r="J34" t="str">
        <f>IFERROR(IF($AO34="","",IF($AO34="Project 1",$B$58)),"")</f>
        <v/>
      </c>
      <c r="L34" t="str">
        <f t="shared" si="50"/>
        <v/>
      </c>
      <c r="M34" t="str">
        <f t="shared" si="2"/>
        <v/>
      </c>
      <c r="N34" t="str">
        <f>IFERROR(IF($AO34="","",IF($AO34="Project 1",$B$61)),"")</f>
        <v/>
      </c>
      <c r="S34" t="str">
        <f>IFERROR(IF($AO34="","",$A$43),"")</f>
        <v/>
      </c>
      <c r="U34" t="str">
        <f>IFERROR(IF($AO34="","",$A$45),"")</f>
        <v/>
      </c>
      <c r="V34" t="str">
        <f>IFERROR(IF($AO34="","",$A$46),"")</f>
        <v/>
      </c>
      <c r="W34" t="e">
        <f>IF($AO34="","",$A$47)</f>
        <v>#REF!</v>
      </c>
      <c r="Y34" t="e">
        <f>IF($AO34="","",$A$48)</f>
        <v>#REF!</v>
      </c>
      <c r="Z34" t="e">
        <f>IF($AO34="","",$A$49)</f>
        <v>#REF!</v>
      </c>
      <c r="AA34" t="e">
        <f>IF($AO34="","",$A$50)</f>
        <v>#REF!</v>
      </c>
      <c r="AC34" t="e">
        <f>IF($AO34="","",$A$51)</f>
        <v>#REF!</v>
      </c>
      <c r="AD34" t="e">
        <f>IF($AO34="","",$A$52)</f>
        <v>#REF!</v>
      </c>
      <c r="AE34" s="32" t="e">
        <f>IF($AO34="","",A$42)</f>
        <v>#REF!</v>
      </c>
      <c r="AF34" s="32"/>
      <c r="AH34" t="str">
        <f>IF(A34="","",VLOOKUP(AO34,B$39:C$41,2,FALSE))</f>
        <v/>
      </c>
      <c r="AJ34" t="e">
        <f>#REF!</f>
        <v>#REF!</v>
      </c>
      <c r="AO34" t="e">
        <f>#REF!</f>
        <v>#REF!</v>
      </c>
      <c r="AP34" s="10" t="e">
        <f>#REF!</f>
        <v>#REF!</v>
      </c>
      <c r="AQ34" s="10"/>
      <c r="AR34" s="10"/>
      <c r="AS34" s="10"/>
      <c r="AT34" s="10"/>
      <c r="AV34" s="30" t="e">
        <f>#REF!</f>
        <v>#REF!</v>
      </c>
      <c r="AW34" t="e">
        <f>#REF!</f>
        <v>#REF!</v>
      </c>
      <c r="AX34" s="10" t="e">
        <f>#REF!</f>
        <v>#REF!</v>
      </c>
      <c r="AY34" t="str">
        <f>IF(A34="","",A$41)</f>
        <v/>
      </c>
      <c r="AZ34" t="e">
        <f>#REF!</f>
        <v>#REF!</v>
      </c>
      <c r="BA34" t="e">
        <f>#REF!</f>
        <v>#REF!</v>
      </c>
      <c r="BB34" s="28" t="e">
        <f>#REF!</f>
        <v>#REF!</v>
      </c>
      <c r="BC34" s="29" t="e">
        <f>#REF!</f>
        <v>#REF!</v>
      </c>
      <c r="BE34" s="2" t="e">
        <f>#REF!</f>
        <v>#REF!</v>
      </c>
      <c r="BF34" s="2" t="str">
        <f>IF(A34="","",INDEX(Table3[],MATCH(AV34,Table3[DSMc ID],0),3))</f>
        <v/>
      </c>
      <c r="BG34" s="2" t="str">
        <f t="shared" si="3"/>
        <v/>
      </c>
      <c r="BH34" s="11" t="str">
        <f>IF(A34="","",INDEX(Table3[],MATCH(AV34,Table3[DSMc ID],0),4))</f>
        <v/>
      </c>
      <c r="BI34" s="11" t="str">
        <f t="shared" si="4"/>
        <v/>
      </c>
      <c r="BL34" t="e">
        <f>#REF!</f>
        <v>#REF!</v>
      </c>
      <c r="BN34" t="str">
        <f>IF($A34="","",A$43)</f>
        <v/>
      </c>
      <c r="BO34" t="str">
        <f>IF($A34="","",A$42)</f>
        <v/>
      </c>
      <c r="BP34" t="str">
        <f t="shared" si="64"/>
        <v/>
      </c>
      <c r="BR34" t="str">
        <f t="shared" si="65"/>
        <v/>
      </c>
      <c r="BS34" t="str">
        <f t="shared" si="66"/>
        <v/>
      </c>
      <c r="BT34" t="str">
        <f t="shared" si="67"/>
        <v/>
      </c>
      <c r="BZ34" t="e">
        <f>#REF!</f>
        <v>#REF!</v>
      </c>
      <c r="CA34" t="e">
        <f>#REF!</f>
        <v>#REF!</v>
      </c>
    </row>
    <row r="35" spans="1:79">
      <c r="A35" t="str">
        <f>IFERROR(IF(AO35="","",CONCATENATE("BLX - ",IF(AO35="Project 1",B$56))),"")</f>
        <v/>
      </c>
      <c r="C35" t="str">
        <f t="shared" si="46"/>
        <v/>
      </c>
      <c r="E35" s="8" t="str">
        <f>IFERROR(IF(AO35="","",IF(AO35="Project 1",B$63)),"")</f>
        <v/>
      </c>
      <c r="G35" t="str">
        <f>IFERROR(IF($AO35="","",IF($AO35="Project 1",$B$57)),"")</f>
        <v/>
      </c>
      <c r="J35" t="str">
        <f>IFERROR(IF($AO35="","",IF($AO35="Project 1",$B$58)),"")</f>
        <v/>
      </c>
      <c r="L35" t="str">
        <f t="shared" si="50"/>
        <v/>
      </c>
      <c r="M35" t="str">
        <f t="shared" si="2"/>
        <v/>
      </c>
      <c r="N35" t="str">
        <f>IFERROR(IF($AO35="","",IF($AO35="Project 1",$B$61)),"")</f>
        <v/>
      </c>
      <c r="S35" t="str">
        <f>IFERROR(IF($AO35="","",$A$43),"")</f>
        <v/>
      </c>
      <c r="U35" t="str">
        <f>IFERROR(IF($AO35="","",$A$45),"")</f>
        <v/>
      </c>
      <c r="V35" t="str">
        <f>IFERROR(IF($AO35="","",$A$46),"")</f>
        <v/>
      </c>
      <c r="W35" t="e">
        <f>IF($AO35="","",$A$47)</f>
        <v>#REF!</v>
      </c>
      <c r="Y35" t="e">
        <f>IF($AO35="","",$A$48)</f>
        <v>#REF!</v>
      </c>
      <c r="Z35" t="e">
        <f>IF($AO35="","",$A$49)</f>
        <v>#REF!</v>
      </c>
      <c r="AA35" t="e">
        <f>IF($AO35="","",$A$50)</f>
        <v>#REF!</v>
      </c>
      <c r="AC35" t="e">
        <f>IF($AO35="","",$A$51)</f>
        <v>#REF!</v>
      </c>
      <c r="AD35" t="e">
        <f>IF($AO35="","",$A$52)</f>
        <v>#REF!</v>
      </c>
      <c r="AE35" s="32" t="e">
        <f>IF($AO35="","",A$42)</f>
        <v>#REF!</v>
      </c>
      <c r="AF35" s="32"/>
      <c r="AH35" t="str">
        <f>IF(A35="","",VLOOKUP(AO35,B$39:C$41,2,FALSE))</f>
        <v/>
      </c>
      <c r="AJ35" t="e">
        <f>#REF!</f>
        <v>#REF!</v>
      </c>
      <c r="AO35" t="e">
        <f>#REF!</f>
        <v>#REF!</v>
      </c>
      <c r="AP35" s="10" t="e">
        <f>#REF!</f>
        <v>#REF!</v>
      </c>
      <c r="AQ35" s="10"/>
      <c r="AR35" s="10"/>
      <c r="AS35" s="10"/>
      <c r="AT35" s="10"/>
      <c r="AV35" s="30" t="e">
        <f>#REF!</f>
        <v>#REF!</v>
      </c>
      <c r="AW35" t="e">
        <f>#REF!</f>
        <v>#REF!</v>
      </c>
      <c r="AX35" s="10" t="e">
        <f>#REF!</f>
        <v>#REF!</v>
      </c>
      <c r="AY35" t="str">
        <f>IF(A35="","",A$41)</f>
        <v/>
      </c>
      <c r="AZ35" t="e">
        <f>#REF!</f>
        <v>#REF!</v>
      </c>
      <c r="BA35" t="e">
        <f>#REF!</f>
        <v>#REF!</v>
      </c>
      <c r="BB35" s="28" t="e">
        <f>#REF!</f>
        <v>#REF!</v>
      </c>
      <c r="BC35" s="29" t="e">
        <f>#REF!</f>
        <v>#REF!</v>
      </c>
      <c r="BE35" s="2" t="e">
        <f>#REF!</f>
        <v>#REF!</v>
      </c>
      <c r="BF35" s="2" t="str">
        <f>IF(A35="","",INDEX(Table3[],MATCH(AV35,Table3[DSMc ID],0),3))</f>
        <v/>
      </c>
      <c r="BG35" s="2" t="str">
        <f t="shared" si="3"/>
        <v/>
      </c>
      <c r="BH35" s="11" t="str">
        <f>IF(A35="","",INDEX(Table3[],MATCH(AV35,Table3[DSMc ID],0),4))</f>
        <v/>
      </c>
      <c r="BI35" s="11" t="str">
        <f t="shared" si="4"/>
        <v/>
      </c>
      <c r="BL35" t="e">
        <f>#REF!</f>
        <v>#REF!</v>
      </c>
      <c r="BN35" t="str">
        <f>IF($A35="","",A$43)</f>
        <v/>
      </c>
      <c r="BO35" t="str">
        <f>IF($A35="","",A$42)</f>
        <v/>
      </c>
      <c r="BP35" t="str">
        <f t="shared" si="64"/>
        <v/>
      </c>
      <c r="BR35" t="str">
        <f t="shared" si="65"/>
        <v/>
      </c>
      <c r="BS35" t="str">
        <f t="shared" si="66"/>
        <v/>
      </c>
      <c r="BT35" t="str">
        <f t="shared" si="67"/>
        <v/>
      </c>
      <c r="BZ35" t="e">
        <f>#REF!</f>
        <v>#REF!</v>
      </c>
      <c r="CA35" t="e">
        <f>#REF!</f>
        <v>#REF!</v>
      </c>
    </row>
    <row r="36" spans="1:79">
      <c r="A36" t="str">
        <f>IFERROR(IF(AO36="","",CONCATENATE("BLX - ",IF(AO36="Project 1",B$56))),"")</f>
        <v/>
      </c>
      <c r="C36" t="str">
        <f t="shared" si="46"/>
        <v/>
      </c>
      <c r="E36" s="8" t="str">
        <f>IFERROR(IF(AO36="","",IF(AO36="Project 1",B$63)),"")</f>
        <v/>
      </c>
      <c r="G36" t="str">
        <f>IFERROR(IF($AO36="","",IF($AO36="Project 1",$B$57)),"")</f>
        <v/>
      </c>
      <c r="J36" t="str">
        <f>IFERROR(IF($AO36="","",IF($AO36="Project 1",$B$58)),"")</f>
        <v/>
      </c>
      <c r="L36" t="str">
        <f t="shared" si="50"/>
        <v/>
      </c>
      <c r="M36" t="str">
        <f t="shared" si="2"/>
        <v/>
      </c>
      <c r="N36" t="str">
        <f>IFERROR(IF($AO36="","",IF($AO36="Project 1",$B$61)),"")</f>
        <v/>
      </c>
      <c r="S36" t="str">
        <f>IFERROR(IF($AO36="","",$A$43),"")</f>
        <v/>
      </c>
      <c r="U36" t="str">
        <f>IFERROR(IF($AO36="","",$A$45),"")</f>
        <v/>
      </c>
      <c r="V36" t="str">
        <f>IFERROR(IF($AO36="","",$A$46),"")</f>
        <v/>
      </c>
      <c r="W36" t="e">
        <f>IF($AO36="","",$A$47)</f>
        <v>#REF!</v>
      </c>
      <c r="Y36" t="e">
        <f>IF($AO36="","",$A$48)</f>
        <v>#REF!</v>
      </c>
      <c r="Z36" t="e">
        <f>IF($AO36="","",$A$49)</f>
        <v>#REF!</v>
      </c>
      <c r="AA36" t="e">
        <f>IF($AO36="","",$A$50)</f>
        <v>#REF!</v>
      </c>
      <c r="AC36" t="e">
        <f>IF($AO36="","",$A$51)</f>
        <v>#REF!</v>
      </c>
      <c r="AD36" t="e">
        <f>IF($AO36="","",$A$52)</f>
        <v>#REF!</v>
      </c>
      <c r="AE36" s="32" t="e">
        <f>IF($AO36="","",A$42)</f>
        <v>#REF!</v>
      </c>
      <c r="AF36" s="32"/>
      <c r="AH36" t="str">
        <f>IF(A36="","",VLOOKUP(AO36,B$39:C$41,2,FALSE))</f>
        <v/>
      </c>
      <c r="AJ36" t="e">
        <f>#REF!</f>
        <v>#REF!</v>
      </c>
      <c r="AO36" t="e">
        <f>#REF!</f>
        <v>#REF!</v>
      </c>
      <c r="AP36" s="10" t="e">
        <f>#REF!</f>
        <v>#REF!</v>
      </c>
      <c r="AQ36" s="10"/>
      <c r="AR36" s="10"/>
      <c r="AS36" s="10"/>
      <c r="AT36" s="10"/>
      <c r="AV36" s="30" t="e">
        <f>#REF!</f>
        <v>#REF!</v>
      </c>
      <c r="AW36" t="e">
        <f>#REF!</f>
        <v>#REF!</v>
      </c>
      <c r="AX36" s="10" t="e">
        <f>#REF!</f>
        <v>#REF!</v>
      </c>
      <c r="AY36" t="str">
        <f>IF(A36="","",A$41)</f>
        <v/>
      </c>
      <c r="AZ36" t="e">
        <f>#REF!</f>
        <v>#REF!</v>
      </c>
      <c r="BA36" t="e">
        <f>#REF!</f>
        <v>#REF!</v>
      </c>
      <c r="BB36" s="28" t="e">
        <f>#REF!</f>
        <v>#REF!</v>
      </c>
      <c r="BC36" s="29" t="e">
        <f>#REF!</f>
        <v>#REF!</v>
      </c>
      <c r="BE36" s="2" t="e">
        <f>#REF!</f>
        <v>#REF!</v>
      </c>
      <c r="BF36" s="2" t="str">
        <f>IF(A36="","",INDEX(Table3[],MATCH(AV36,Table3[DSMc ID],0),3))</f>
        <v/>
      </c>
      <c r="BG36" s="2" t="str">
        <f t="shared" si="3"/>
        <v/>
      </c>
      <c r="BH36" s="11" t="str">
        <f>IF(A36="","",INDEX(Table3[],MATCH(AV36,Table3[DSMc ID],0),4))</f>
        <v/>
      </c>
      <c r="BI36" s="11" t="str">
        <f t="shared" si="4"/>
        <v/>
      </c>
      <c r="BL36" t="e">
        <f>#REF!</f>
        <v>#REF!</v>
      </c>
      <c r="BN36" t="str">
        <f>IF($A36="","",A$43)</f>
        <v/>
      </c>
      <c r="BO36" t="str">
        <f>IF($A36="","",A$42)</f>
        <v/>
      </c>
      <c r="BP36" t="str">
        <f t="shared" si="64"/>
        <v/>
      </c>
      <c r="BR36" t="str">
        <f t="shared" si="65"/>
        <v/>
      </c>
      <c r="BS36" t="str">
        <f t="shared" si="66"/>
        <v/>
      </c>
      <c r="BT36" t="str">
        <f t="shared" si="67"/>
        <v/>
      </c>
      <c r="BZ36" t="e">
        <f>#REF!</f>
        <v>#REF!</v>
      </c>
      <c r="CA36" t="e">
        <f>#REF!</f>
        <v>#REF!</v>
      </c>
    </row>
    <row r="37" spans="1:79">
      <c r="A37" s="27"/>
      <c r="B37" s="27"/>
      <c r="C37" s="27"/>
      <c r="D37" s="27"/>
      <c r="E37" s="27"/>
      <c r="F37" s="27"/>
      <c r="G37" s="27"/>
      <c r="H37" s="27"/>
      <c r="I37" s="27"/>
      <c r="J37" s="27"/>
      <c r="K37" s="27"/>
      <c r="L37" t="str">
        <f t="shared" si="50"/>
        <v/>
      </c>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row>
    <row r="38" spans="1:79">
      <c r="A38" s="33" t="s">
        <v>381</v>
      </c>
    </row>
    <row r="39" spans="1:79">
      <c r="A39" t="s">
        <v>402</v>
      </c>
      <c r="B39" t="s">
        <v>339</v>
      </c>
      <c r="C39">
        <f>B62</f>
        <v>0</v>
      </c>
    </row>
    <row r="40" spans="1:79">
      <c r="A40" s="10">
        <f>Application!C12</f>
        <v>0</v>
      </c>
    </row>
    <row r="41" spans="1:79">
      <c r="A41" s="7">
        <f>Application!E45</f>
        <v>0</v>
      </c>
    </row>
    <row r="42" spans="1:79">
      <c r="A42" s="31">
        <f>Application!D45</f>
        <v>0</v>
      </c>
    </row>
    <row r="43" spans="1:79">
      <c r="A43" s="7">
        <f>Application!E45</f>
        <v>0</v>
      </c>
    </row>
    <row r="44" spans="1:79">
      <c r="A44" s="111">
        <f>Application!G45</f>
        <v>0</v>
      </c>
    </row>
    <row r="45" spans="1:79">
      <c r="A45" s="7" t="str">
        <f>IFERROR(LEFT(A44,FIND(" ",A44)),"")</f>
        <v/>
      </c>
    </row>
    <row r="46" spans="1:79">
      <c r="A46" s="7" t="str">
        <f>IFERROR(RIGHT(A44,LEN(A44)-FIND(" ",A44)),"")</f>
        <v/>
      </c>
    </row>
    <row r="47" spans="1:79">
      <c r="A47" s="7">
        <f>Application!E48</f>
        <v>0</v>
      </c>
    </row>
    <row r="48" spans="1:79">
      <c r="A48" s="7">
        <f>Application!G48</f>
        <v>0</v>
      </c>
    </row>
    <row r="49" spans="1:19">
      <c r="A49" s="111">
        <f>Application!H48</f>
        <v>0</v>
      </c>
    </row>
    <row r="50" spans="1:19">
      <c r="A50" s="7">
        <f>Application!I48</f>
        <v>0</v>
      </c>
      <c r="F50" s="20" t="s">
        <v>340</v>
      </c>
    </row>
    <row r="51" spans="1:19">
      <c r="A51" s="7">
        <f>Application!H45</f>
        <v>0</v>
      </c>
    </row>
    <row r="52" spans="1:19">
      <c r="A52" s="111">
        <f>Application!D48</f>
        <v>0</v>
      </c>
    </row>
    <row r="53" spans="1:19">
      <c r="F53" s="2">
        <f>COUNT(F57:F66)</f>
        <v>0</v>
      </c>
    </row>
    <row r="55" spans="1:19">
      <c r="B55" s="6" t="s">
        <v>339</v>
      </c>
      <c r="G55" s="2">
        <v>2</v>
      </c>
      <c r="H55" s="2">
        <v>3</v>
      </c>
      <c r="I55" s="2">
        <v>4</v>
      </c>
      <c r="J55" s="2">
        <v>5</v>
      </c>
      <c r="K55" s="2">
        <v>6</v>
      </c>
      <c r="L55" s="2">
        <v>7</v>
      </c>
      <c r="M55" s="2">
        <v>8</v>
      </c>
      <c r="N55" s="2">
        <v>9</v>
      </c>
      <c r="O55" s="2">
        <v>10</v>
      </c>
      <c r="P55" s="2">
        <v>11</v>
      </c>
      <c r="Q55" s="2">
        <v>12</v>
      </c>
      <c r="R55" s="2">
        <v>13</v>
      </c>
      <c r="S55" s="2">
        <v>14</v>
      </c>
    </row>
    <row r="56" spans="1:19">
      <c r="A56" s="6" t="s">
        <v>95</v>
      </c>
      <c r="B56" s="7">
        <f>DATA1!B6</f>
        <v>0</v>
      </c>
      <c r="F56" s="22" t="s">
        <v>341</v>
      </c>
      <c r="G56" s="23" t="s">
        <v>342</v>
      </c>
      <c r="H56" s="23" t="s">
        <v>343</v>
      </c>
      <c r="I56" s="22" t="s">
        <v>103</v>
      </c>
      <c r="J56" s="22" t="s">
        <v>106</v>
      </c>
      <c r="K56" s="23" t="s">
        <v>104</v>
      </c>
      <c r="L56" s="23" t="s">
        <v>105</v>
      </c>
      <c r="M56" s="22" t="s">
        <v>344</v>
      </c>
      <c r="N56" s="22" t="s">
        <v>345</v>
      </c>
      <c r="O56" s="22" t="s">
        <v>346</v>
      </c>
      <c r="P56" s="22" t="s">
        <v>347</v>
      </c>
      <c r="Q56" s="22" t="s">
        <v>348</v>
      </c>
      <c r="R56" s="22" t="s">
        <v>113</v>
      </c>
      <c r="S56" s="22" t="s">
        <v>349</v>
      </c>
    </row>
    <row r="57" spans="1:19">
      <c r="A57" s="6" t="s">
        <v>350</v>
      </c>
      <c r="B57" s="7">
        <f>DATA1!B7</f>
        <v>0</v>
      </c>
      <c r="C57">
        <f>IFERROR(LEFT(B57,FIND(" ",B57)-1),B57)</f>
        <v>0</v>
      </c>
      <c r="D57" t="str">
        <f>IFERROR(RIGHT(B57,LEN(B57)-FIND(" ",B57)),"")</f>
        <v/>
      </c>
      <c r="E57">
        <v>1</v>
      </c>
      <c r="F57" s="24" t="str">
        <f t="array" ref="F57">IFERROR(IF(ROWS(F$72:F72)&gt;COUNTA($F$72:$F$81),"",INDEX($F$72:$F$81,SMALL(IF($F$72:$F$81&lt;&gt;"",ROW($F$72:$F$81)-ROW($F$72)+1),ROWS($F$72:F72)))),"")</f>
        <v/>
      </c>
      <c r="G57" s="13" t="str">
        <f t="shared" ref="G57:R66" si="68">IF($F57="","",VLOOKUP($F57,$F$72:$R$81,G$55,FALSE))</f>
        <v/>
      </c>
      <c r="H57" s="25" t="str">
        <f t="shared" si="68"/>
        <v/>
      </c>
      <c r="I57" s="5" t="str">
        <f t="shared" si="68"/>
        <v/>
      </c>
      <c r="J57" s="5" t="str">
        <f t="shared" si="68"/>
        <v/>
      </c>
      <c r="K57" s="13" t="str">
        <f t="shared" si="68"/>
        <v/>
      </c>
      <c r="L57" s="26" t="str">
        <f t="shared" si="68"/>
        <v/>
      </c>
      <c r="M57" s="14" t="str">
        <f t="shared" si="68"/>
        <v/>
      </c>
      <c r="N57" s="17" t="str">
        <f t="shared" si="68"/>
        <v/>
      </c>
      <c r="O57" s="17" t="str">
        <f t="shared" si="68"/>
        <v/>
      </c>
      <c r="P57" s="15" t="str">
        <f>IF($F57="","",VLOOKUP($F57,$F$72:$R$81,P$55,FALSE))</f>
        <v/>
      </c>
      <c r="Q57" s="5" t="str">
        <f t="shared" si="68"/>
        <v/>
      </c>
      <c r="R57" s="16" t="str">
        <f t="shared" si="68"/>
        <v/>
      </c>
      <c r="S57" s="34" t="str">
        <f t="shared" ref="S57:S66" si="69">IF($F57="","",VLOOKUP($F57,$F$72:$S$81,S$55,FALSE))</f>
        <v/>
      </c>
    </row>
    <row r="58" spans="1:19">
      <c r="A58" s="6" t="s">
        <v>351</v>
      </c>
      <c r="B58" s="7">
        <f>DATA1!B8</f>
        <v>0</v>
      </c>
      <c r="E58">
        <v>2</v>
      </c>
      <c r="F58" s="24" t="str">
        <f t="array" ref="F58">IFERROR(IF(ROWS(F$72:F73)&gt;COUNTA($F$72:$F$81),"",INDEX($F$72:$F$81,SMALL(IF($F$72:$F$81&lt;&gt;"",ROW($F$72:$F$81)-ROW($F$72)+1),ROWS($F$72:F73)))),"")</f>
        <v/>
      </c>
      <c r="G58" s="13" t="str">
        <f t="shared" si="68"/>
        <v/>
      </c>
      <c r="H58" s="25" t="str">
        <f t="shared" si="68"/>
        <v/>
      </c>
      <c r="I58" s="5" t="str">
        <f t="shared" si="68"/>
        <v/>
      </c>
      <c r="J58" s="5" t="str">
        <f t="shared" si="68"/>
        <v/>
      </c>
      <c r="K58" s="13" t="str">
        <f t="shared" si="68"/>
        <v/>
      </c>
      <c r="L58" s="26" t="str">
        <f t="shared" si="68"/>
        <v/>
      </c>
      <c r="M58" s="14" t="str">
        <f t="shared" si="68"/>
        <v/>
      </c>
      <c r="N58" s="17" t="str">
        <f t="shared" si="68"/>
        <v/>
      </c>
      <c r="O58" s="17" t="str">
        <f t="shared" si="68"/>
        <v/>
      </c>
      <c r="P58" s="15" t="str">
        <f t="shared" si="68"/>
        <v/>
      </c>
      <c r="Q58" s="5" t="str">
        <f t="shared" si="68"/>
        <v/>
      </c>
      <c r="R58" s="16" t="str">
        <f t="shared" si="68"/>
        <v/>
      </c>
      <c r="S58" s="34" t="str">
        <f t="shared" si="69"/>
        <v/>
      </c>
    </row>
    <row r="59" spans="1:19">
      <c r="A59" s="6" t="s">
        <v>99</v>
      </c>
      <c r="B59" s="7">
        <f>DATA1!B9</f>
        <v>0</v>
      </c>
      <c r="E59">
        <v>3</v>
      </c>
      <c r="F59" s="24" t="str">
        <f t="array" ref="F59">IFERROR(IF(ROWS(F$72:F74)&gt;COUNTA($F$72:$F$81),"",INDEX($F$72:$F$81,SMALL(IF($F$72:$F$81&lt;&gt;"",ROW($F$72:$F$81)-ROW($F$72)+1),ROWS($F$72:F74)))),"")</f>
        <v/>
      </c>
      <c r="G59" s="13" t="str">
        <f t="shared" si="68"/>
        <v/>
      </c>
      <c r="H59" s="25" t="str">
        <f t="shared" si="68"/>
        <v/>
      </c>
      <c r="I59" s="5" t="str">
        <f t="shared" si="68"/>
        <v/>
      </c>
      <c r="J59" s="5" t="str">
        <f t="shared" si="68"/>
        <v/>
      </c>
      <c r="K59" s="13" t="str">
        <f t="shared" si="68"/>
        <v/>
      </c>
      <c r="L59" s="26" t="str">
        <f t="shared" si="68"/>
        <v/>
      </c>
      <c r="M59" s="14" t="str">
        <f t="shared" si="68"/>
        <v/>
      </c>
      <c r="N59" s="17" t="str">
        <f t="shared" si="68"/>
        <v/>
      </c>
      <c r="O59" s="17" t="str">
        <f t="shared" si="68"/>
        <v/>
      </c>
      <c r="P59" s="15" t="str">
        <f t="shared" si="68"/>
        <v/>
      </c>
      <c r="Q59" s="5" t="str">
        <f>IF($F59="","",VLOOKUP($F59,$F$72:$R$81,Q$55,FALSE))</f>
        <v/>
      </c>
      <c r="R59" s="16" t="str">
        <f t="shared" si="68"/>
        <v/>
      </c>
      <c r="S59" s="34" t="str">
        <f t="shared" si="69"/>
        <v/>
      </c>
    </row>
    <row r="60" spans="1:19">
      <c r="A60" s="6" t="s">
        <v>126</v>
      </c>
      <c r="B60" s="7" t="str">
        <f>DATA1!B10</f>
        <v>WA</v>
      </c>
      <c r="E60">
        <v>4</v>
      </c>
      <c r="F60" s="24" t="str">
        <f t="array" ref="F60">IFERROR(IF(ROWS(F$72:F75)&gt;COUNTA($F$72:$F$81),"",INDEX($F$72:$F$81,SMALL(IF($F$72:$F$81&lt;&gt;"",ROW($F$72:$F$81)-ROW($F$72)+1),ROWS($F$72:F75)))),"")</f>
        <v/>
      </c>
      <c r="G60" s="13" t="str">
        <f t="shared" si="68"/>
        <v/>
      </c>
      <c r="H60" s="25" t="str">
        <f t="shared" si="68"/>
        <v/>
      </c>
      <c r="I60" s="5" t="str">
        <f t="shared" si="68"/>
        <v/>
      </c>
      <c r="J60" s="5" t="str">
        <f t="shared" si="68"/>
        <v/>
      </c>
      <c r="K60" s="13" t="str">
        <f t="shared" si="68"/>
        <v/>
      </c>
      <c r="L60" s="26" t="str">
        <f t="shared" si="68"/>
        <v/>
      </c>
      <c r="M60" s="14" t="str">
        <f t="shared" si="68"/>
        <v/>
      </c>
      <c r="N60" s="17" t="str">
        <f t="shared" si="68"/>
        <v/>
      </c>
      <c r="O60" s="17" t="str">
        <f t="shared" si="68"/>
        <v/>
      </c>
      <c r="P60" s="15" t="str">
        <f t="shared" si="68"/>
        <v/>
      </c>
      <c r="Q60" s="5" t="str">
        <f t="shared" si="68"/>
        <v/>
      </c>
      <c r="R60" s="16" t="str">
        <f t="shared" si="68"/>
        <v/>
      </c>
      <c r="S60" s="34" t="str">
        <f t="shared" si="69"/>
        <v/>
      </c>
    </row>
    <row r="61" spans="1:19">
      <c r="A61" s="6" t="s">
        <v>100</v>
      </c>
      <c r="B61" s="7">
        <f>DATA1!B11</f>
        <v>0</v>
      </c>
      <c r="E61">
        <v>5</v>
      </c>
      <c r="F61" s="24" t="str">
        <f t="array" ref="F61">IFERROR(IF(ROWS(F$72:F76)&gt;COUNTA($F$72:$F$81),"",INDEX($F$72:$F$81,SMALL(IF($F$72:$F$81&lt;&gt;"",ROW($F$72:$F$81)-ROW($F$72)+1),ROWS($F$72:F76)))),"")</f>
        <v/>
      </c>
      <c r="G61" s="13" t="str">
        <f t="shared" si="68"/>
        <v/>
      </c>
      <c r="H61" s="25" t="str">
        <f t="shared" si="68"/>
        <v/>
      </c>
      <c r="I61" s="5" t="str">
        <f t="shared" si="68"/>
        <v/>
      </c>
      <c r="J61" s="5" t="str">
        <f t="shared" si="68"/>
        <v/>
      </c>
      <c r="K61" s="13" t="str">
        <f t="shared" si="68"/>
        <v/>
      </c>
      <c r="L61" s="26" t="str">
        <f t="shared" si="68"/>
        <v/>
      </c>
      <c r="M61" s="14" t="str">
        <f t="shared" si="68"/>
        <v/>
      </c>
      <c r="N61" s="17" t="str">
        <f t="shared" si="68"/>
        <v/>
      </c>
      <c r="O61" s="17" t="str">
        <f t="shared" si="68"/>
        <v/>
      </c>
      <c r="P61" s="15" t="str">
        <f t="shared" si="68"/>
        <v/>
      </c>
      <c r="Q61" s="5" t="str">
        <f t="shared" si="68"/>
        <v/>
      </c>
      <c r="R61" s="16" t="str">
        <f t="shared" si="68"/>
        <v/>
      </c>
      <c r="S61" s="34" t="str">
        <f t="shared" si="69"/>
        <v/>
      </c>
    </row>
    <row r="62" spans="1:19">
      <c r="A62" s="6" t="s">
        <v>352</v>
      </c>
      <c r="B62" s="7">
        <f>DATA1!B12</f>
        <v>0</v>
      </c>
      <c r="E62">
        <v>6</v>
      </c>
      <c r="F62" s="24" t="str">
        <f t="array" ref="F62">IFERROR(IF(ROWS(F$72:F77)&gt;COUNTA($F$72:$F$81),"",INDEX($F$72:$F$81,SMALL(IF($F$72:$F$81&lt;&gt;"",ROW($F$72:$F$81)-ROW($F$72)+1),ROWS($F$72:F77)))),"")</f>
        <v/>
      </c>
      <c r="G62" s="13" t="str">
        <f t="shared" si="68"/>
        <v/>
      </c>
      <c r="H62" s="25" t="str">
        <f t="shared" si="68"/>
        <v/>
      </c>
      <c r="I62" s="5" t="str">
        <f t="shared" si="68"/>
        <v/>
      </c>
      <c r="J62" s="5" t="str">
        <f t="shared" si="68"/>
        <v/>
      </c>
      <c r="K62" s="13" t="str">
        <f t="shared" si="68"/>
        <v/>
      </c>
      <c r="L62" s="26" t="str">
        <f t="shared" si="68"/>
        <v/>
      </c>
      <c r="M62" s="14" t="str">
        <f t="shared" si="68"/>
        <v/>
      </c>
      <c r="N62" s="17" t="str">
        <f t="shared" si="68"/>
        <v/>
      </c>
      <c r="O62" s="17" t="str">
        <f t="shared" si="68"/>
        <v/>
      </c>
      <c r="P62" s="15" t="str">
        <f t="shared" si="68"/>
        <v/>
      </c>
      <c r="Q62" s="5" t="str">
        <f t="shared" si="68"/>
        <v/>
      </c>
      <c r="R62" s="16" t="str">
        <f t="shared" si="68"/>
        <v/>
      </c>
      <c r="S62" s="34" t="str">
        <f t="shared" si="69"/>
        <v/>
      </c>
    </row>
    <row r="63" spans="1:19">
      <c r="A63" s="6" t="s">
        <v>353</v>
      </c>
      <c r="B63" s="21">
        <f>DATA1!B13</f>
        <v>0</v>
      </c>
      <c r="E63">
        <v>7</v>
      </c>
      <c r="F63" s="24" t="str">
        <f t="array" ref="F63">IFERROR(IF(ROWS(F$72:F78)&gt;COUNTA($F$72:$F$81),"",INDEX($F$72:$F$81,SMALL(IF($F$72:$F$81&lt;&gt;"",ROW($F$72:$F$81)-ROW($F$72)+1),ROWS($F$72:F78)))),"")</f>
        <v/>
      </c>
      <c r="G63" s="13" t="str">
        <f t="shared" si="68"/>
        <v/>
      </c>
      <c r="H63" s="25" t="str">
        <f t="shared" si="68"/>
        <v/>
      </c>
      <c r="I63" s="5" t="str">
        <f t="shared" si="68"/>
        <v/>
      </c>
      <c r="J63" s="5" t="str">
        <f t="shared" si="68"/>
        <v/>
      </c>
      <c r="K63" s="13" t="str">
        <f t="shared" si="68"/>
        <v/>
      </c>
      <c r="L63" s="26" t="str">
        <f t="shared" si="68"/>
        <v/>
      </c>
      <c r="M63" s="14" t="str">
        <f t="shared" si="68"/>
        <v/>
      </c>
      <c r="N63" s="17" t="str">
        <f t="shared" si="68"/>
        <v/>
      </c>
      <c r="O63" s="17" t="str">
        <f t="shared" si="68"/>
        <v/>
      </c>
      <c r="P63" s="15" t="str">
        <f t="shared" si="68"/>
        <v/>
      </c>
      <c r="Q63" s="5" t="str">
        <f t="shared" si="68"/>
        <v/>
      </c>
      <c r="R63" s="16" t="str">
        <f t="shared" si="68"/>
        <v/>
      </c>
      <c r="S63" s="34" t="str">
        <f t="shared" si="69"/>
        <v/>
      </c>
    </row>
    <row r="64" spans="1:19">
      <c r="A64" s="6" t="s">
        <v>354</v>
      </c>
      <c r="B64" s="7">
        <f>DATA1!B14</f>
        <v>0</v>
      </c>
      <c r="E64">
        <v>8</v>
      </c>
      <c r="F64" s="24" t="str">
        <f t="array" ref="F64">IFERROR(IF(ROWS(F$72:F79)&gt;COUNTA($F$72:$F$81),"",INDEX($F$72:$F$81,SMALL(IF($F$72:$F$81&lt;&gt;"",ROW($F$72:$F$81)-ROW($F$72)+1),ROWS($F$72:F79)))),"")</f>
        <v/>
      </c>
      <c r="G64" s="13" t="str">
        <f t="shared" si="68"/>
        <v/>
      </c>
      <c r="H64" s="25" t="str">
        <f t="shared" si="68"/>
        <v/>
      </c>
      <c r="I64" s="5" t="str">
        <f t="shared" si="68"/>
        <v/>
      </c>
      <c r="J64" s="5" t="str">
        <f t="shared" si="68"/>
        <v/>
      </c>
      <c r="K64" s="13" t="str">
        <f t="shared" si="68"/>
        <v/>
      </c>
      <c r="L64" s="26" t="str">
        <f t="shared" si="68"/>
        <v/>
      </c>
      <c r="M64" s="14" t="str">
        <f t="shared" si="68"/>
        <v/>
      </c>
      <c r="N64" s="17" t="str">
        <f t="shared" si="68"/>
        <v/>
      </c>
      <c r="O64" s="17" t="str">
        <f t="shared" si="68"/>
        <v/>
      </c>
      <c r="P64" s="15" t="str">
        <f t="shared" si="68"/>
        <v/>
      </c>
      <c r="Q64" s="5" t="str">
        <f t="shared" si="68"/>
        <v/>
      </c>
      <c r="R64" s="16" t="str">
        <f t="shared" si="68"/>
        <v/>
      </c>
      <c r="S64" s="34" t="str">
        <f t="shared" si="69"/>
        <v/>
      </c>
    </row>
    <row r="65" spans="1:19">
      <c r="A65" s="6"/>
      <c r="B65" s="7"/>
      <c r="E65">
        <v>9</v>
      </c>
      <c r="F65" s="24" t="str">
        <f t="array" ref="F65">IFERROR(IF(ROWS(F$72:F80)&gt;COUNTA($F$72:$F$81),"",INDEX($F$72:$F$81,SMALL(IF($F$72:$F$81&lt;&gt;"",ROW($F$72:$F$81)-ROW($F$72)+1),ROWS($F$72:F80)))),"")</f>
        <v/>
      </c>
      <c r="G65" s="13" t="str">
        <f t="shared" si="68"/>
        <v/>
      </c>
      <c r="H65" s="25" t="str">
        <f t="shared" si="68"/>
        <v/>
      </c>
      <c r="I65" s="5" t="str">
        <f t="shared" si="68"/>
        <v/>
      </c>
      <c r="J65" s="5" t="str">
        <f t="shared" si="68"/>
        <v/>
      </c>
      <c r="K65" s="13" t="str">
        <f t="shared" si="68"/>
        <v/>
      </c>
      <c r="L65" s="26" t="str">
        <f t="shared" si="68"/>
        <v/>
      </c>
      <c r="M65" s="14" t="str">
        <f t="shared" si="68"/>
        <v/>
      </c>
      <c r="N65" s="17" t="str">
        <f t="shared" si="68"/>
        <v/>
      </c>
      <c r="O65" s="17" t="str">
        <f t="shared" si="68"/>
        <v/>
      </c>
      <c r="P65" s="15" t="str">
        <f t="shared" si="68"/>
        <v/>
      </c>
      <c r="Q65" s="5" t="str">
        <f t="shared" si="68"/>
        <v/>
      </c>
      <c r="R65" s="16" t="str">
        <f t="shared" si="68"/>
        <v/>
      </c>
      <c r="S65" s="34" t="str">
        <f t="shared" si="69"/>
        <v/>
      </c>
    </row>
    <row r="66" spans="1:19">
      <c r="A66" s="6"/>
      <c r="B66" s="7"/>
      <c r="E66">
        <v>10</v>
      </c>
      <c r="F66" s="24" t="str">
        <f t="array" ref="F66">IFERROR(IF(ROWS(F$72:F81)&gt;COUNTA($F$72:$F$81),"",INDEX($F$72:$F$81,SMALL(IF($F$72:$F$81&lt;&gt;"",ROW($F$72:$F$81)-ROW($F$72)+1),ROWS($F$72:F81)))),"")</f>
        <v/>
      </c>
      <c r="G66" s="13" t="str">
        <f t="shared" si="68"/>
        <v/>
      </c>
      <c r="H66" s="25" t="str">
        <f t="shared" si="68"/>
        <v/>
      </c>
      <c r="I66" s="5" t="str">
        <f t="shared" si="68"/>
        <v/>
      </c>
      <c r="J66" s="5" t="str">
        <f t="shared" si="68"/>
        <v/>
      </c>
      <c r="K66" s="13" t="str">
        <f t="shared" si="68"/>
        <v/>
      </c>
      <c r="L66" s="26" t="str">
        <f t="shared" si="68"/>
        <v/>
      </c>
      <c r="M66" s="14" t="str">
        <f t="shared" si="68"/>
        <v/>
      </c>
      <c r="N66" s="17" t="str">
        <f t="shared" si="68"/>
        <v/>
      </c>
      <c r="O66" s="17" t="str">
        <f t="shared" si="68"/>
        <v/>
      </c>
      <c r="P66" s="15" t="str">
        <f t="shared" si="68"/>
        <v/>
      </c>
      <c r="Q66" s="5" t="str">
        <f t="shared" si="68"/>
        <v/>
      </c>
      <c r="R66" s="16" t="str">
        <f t="shared" si="68"/>
        <v/>
      </c>
      <c r="S66" s="34" t="str">
        <f t="shared" si="69"/>
        <v/>
      </c>
    </row>
    <row r="67" spans="1:19">
      <c r="A67" s="6"/>
      <c r="B67" s="7"/>
    </row>
    <row r="68" spans="1:19">
      <c r="A68" s="6"/>
      <c r="B68" s="7"/>
    </row>
    <row r="69" spans="1:19">
      <c r="A69" s="6"/>
      <c r="B69" s="7"/>
    </row>
    <row r="70" spans="1:19">
      <c r="A70" s="6"/>
      <c r="B70" s="7"/>
    </row>
    <row r="71" spans="1:19">
      <c r="A71" s="6"/>
      <c r="B71" s="7"/>
      <c r="H71" s="6" t="s">
        <v>343</v>
      </c>
      <c r="I71" s="20" t="s">
        <v>103</v>
      </c>
      <c r="J71" s="20" t="s">
        <v>106</v>
      </c>
      <c r="K71" s="6" t="s">
        <v>104</v>
      </c>
      <c r="L71" s="6" t="s">
        <v>105</v>
      </c>
      <c r="M71" s="20" t="s">
        <v>344</v>
      </c>
      <c r="N71" s="20" t="s">
        <v>345</v>
      </c>
      <c r="O71" s="20" t="s">
        <v>346</v>
      </c>
      <c r="P71" s="20" t="s">
        <v>347</v>
      </c>
      <c r="Q71" s="20" t="s">
        <v>348</v>
      </c>
      <c r="R71" s="20" t="s">
        <v>113</v>
      </c>
      <c r="S71" s="20" t="s">
        <v>349</v>
      </c>
    </row>
    <row r="72" spans="1:19">
      <c r="A72" s="6"/>
      <c r="B72" s="7"/>
      <c r="E72">
        <v>1</v>
      </c>
      <c r="F72" t="str">
        <f t="shared" ref="F72:F81" si="70">IF(OR(R72="",R72=0),"",E72)</f>
        <v/>
      </c>
      <c r="G72" t="str">
        <f>IF(OR(B$56="",B$56=0),"",B$55)</f>
        <v/>
      </c>
      <c r="H72" t="str">
        <f>DATA1!G5</f>
        <v/>
      </c>
      <c r="I72" s="2" t="str">
        <f>DATA1!H5</f>
        <v/>
      </c>
      <c r="J72" s="2" t="str">
        <f>DATA1!I5</f>
        <v/>
      </c>
      <c r="K72" t="str">
        <f>DATA1!J5</f>
        <v/>
      </c>
      <c r="L72" t="str">
        <f>DATA1!K5</f>
        <v/>
      </c>
      <c r="M72" s="4" t="str">
        <f>DATA1!L5</f>
        <v/>
      </c>
      <c r="N72" s="4" t="str">
        <f>DATA1!M5</f>
        <v/>
      </c>
      <c r="O72" s="4" t="str">
        <f>DATA1!N5</f>
        <v/>
      </c>
      <c r="P72" s="120" t="str">
        <f>DATA1!O5</f>
        <v/>
      </c>
      <c r="Q72" s="2" t="str">
        <f>DATA1!P5</f>
        <v/>
      </c>
      <c r="R72" s="19" t="str">
        <f>DATA1!Q5</f>
        <v/>
      </c>
      <c r="S72" s="35" t="e">
        <f>DATA1!R5</f>
        <v>#N/A</v>
      </c>
    </row>
    <row r="73" spans="1:19">
      <c r="A73" s="6"/>
      <c r="B73" s="7"/>
      <c r="E73">
        <v>2</v>
      </c>
      <c r="F73" t="str">
        <f t="shared" si="70"/>
        <v/>
      </c>
      <c r="G73" t="str">
        <f t="shared" ref="G73:G81" si="71">IF(OR(B$56="",B$56=0),"",B$55)</f>
        <v/>
      </c>
      <c r="H73" t="str">
        <f>DATA1!G6</f>
        <v/>
      </c>
      <c r="I73" s="2" t="str">
        <f>DATA1!H6</f>
        <v/>
      </c>
      <c r="J73" s="2" t="str">
        <f>DATA1!I6</f>
        <v/>
      </c>
      <c r="K73" t="str">
        <f>DATA1!J6</f>
        <v/>
      </c>
      <c r="L73" t="str">
        <f>DATA1!K6</f>
        <v/>
      </c>
      <c r="M73" s="4" t="str">
        <f>DATA1!L6</f>
        <v/>
      </c>
      <c r="N73" s="4" t="str">
        <f>DATA1!M6</f>
        <v/>
      </c>
      <c r="O73" s="4" t="str">
        <f>DATA1!N6</f>
        <v/>
      </c>
      <c r="P73" s="120" t="str">
        <f>DATA1!O6</f>
        <v/>
      </c>
      <c r="Q73" s="2" t="str">
        <f>DATA1!P6</f>
        <v/>
      </c>
      <c r="R73" s="19" t="str">
        <f>DATA1!Q6</f>
        <v/>
      </c>
      <c r="S73" s="35" t="e">
        <f>DATA1!R6</f>
        <v>#N/A</v>
      </c>
    </row>
    <row r="74" spans="1:19">
      <c r="A74" s="6"/>
      <c r="B74" s="7"/>
      <c r="E74">
        <v>3</v>
      </c>
      <c r="F74" t="str">
        <f t="shared" si="70"/>
        <v/>
      </c>
      <c r="G74" t="str">
        <f t="shared" si="71"/>
        <v/>
      </c>
      <c r="H74" t="str">
        <f>DATA1!G7</f>
        <v/>
      </c>
      <c r="I74" s="2" t="str">
        <f>DATA1!H7</f>
        <v/>
      </c>
      <c r="J74" s="2" t="str">
        <f>DATA1!I7</f>
        <v/>
      </c>
      <c r="K74" t="str">
        <f>DATA1!J7</f>
        <v/>
      </c>
      <c r="L74" t="str">
        <f>DATA1!K7</f>
        <v/>
      </c>
      <c r="M74" s="4" t="str">
        <f>DATA1!L7</f>
        <v/>
      </c>
      <c r="N74" s="4" t="str">
        <f>DATA1!M7</f>
        <v/>
      </c>
      <c r="O74" s="4" t="str">
        <f>DATA1!N7</f>
        <v/>
      </c>
      <c r="P74" s="120" t="str">
        <f>DATA1!O7</f>
        <v/>
      </c>
      <c r="Q74" s="2" t="str">
        <f>DATA1!P7</f>
        <v/>
      </c>
      <c r="R74" s="19" t="str">
        <f>DATA1!Q7</f>
        <v/>
      </c>
      <c r="S74" s="35" t="e">
        <f>DATA1!R7</f>
        <v>#N/A</v>
      </c>
    </row>
    <row r="75" spans="1:19">
      <c r="A75" s="6"/>
      <c r="B75" s="7"/>
      <c r="E75">
        <v>4</v>
      </c>
      <c r="F75" t="str">
        <f t="shared" si="70"/>
        <v/>
      </c>
      <c r="G75" t="str">
        <f t="shared" si="71"/>
        <v/>
      </c>
      <c r="H75" t="str">
        <f>DATA1!G8</f>
        <v/>
      </c>
      <c r="I75" s="2" t="str">
        <f>DATA1!H8</f>
        <v/>
      </c>
      <c r="J75" s="2" t="str">
        <f>DATA1!I8</f>
        <v/>
      </c>
      <c r="K75" t="str">
        <f>DATA1!J8</f>
        <v/>
      </c>
      <c r="L75" t="str">
        <f>DATA1!K8</f>
        <v/>
      </c>
      <c r="M75" s="4" t="str">
        <f>DATA1!L8</f>
        <v/>
      </c>
      <c r="N75" s="4" t="str">
        <f>DATA1!M8</f>
        <v/>
      </c>
      <c r="O75" s="4" t="str">
        <f>DATA1!N8</f>
        <v/>
      </c>
      <c r="P75" s="120" t="str">
        <f>DATA1!O8</f>
        <v/>
      </c>
      <c r="Q75" s="2" t="str">
        <f>DATA1!P8</f>
        <v/>
      </c>
      <c r="R75" s="19" t="str">
        <f>DATA1!Q8</f>
        <v/>
      </c>
      <c r="S75" s="35" t="e">
        <f>DATA1!R8</f>
        <v>#N/A</v>
      </c>
    </row>
    <row r="76" spans="1:19">
      <c r="A76" s="6"/>
      <c r="B76" s="7"/>
      <c r="E76">
        <v>5</v>
      </c>
      <c r="F76" t="str">
        <f t="shared" si="70"/>
        <v/>
      </c>
      <c r="G76" t="str">
        <f t="shared" si="71"/>
        <v/>
      </c>
      <c r="H76" t="str">
        <f>DATA1!G9</f>
        <v/>
      </c>
      <c r="I76" s="2" t="str">
        <f>DATA1!H9</f>
        <v/>
      </c>
      <c r="J76" s="2" t="str">
        <f>DATA1!I9</f>
        <v/>
      </c>
      <c r="K76" t="str">
        <f>DATA1!J9</f>
        <v/>
      </c>
      <c r="L76" t="str">
        <f>DATA1!K9</f>
        <v/>
      </c>
      <c r="M76" s="4" t="str">
        <f>DATA1!L9</f>
        <v/>
      </c>
      <c r="N76" s="4" t="str">
        <f>DATA1!M9</f>
        <v/>
      </c>
      <c r="O76" s="4" t="str">
        <f>DATA1!N9</f>
        <v/>
      </c>
      <c r="P76" s="120" t="str">
        <f>DATA1!O9</f>
        <v/>
      </c>
      <c r="Q76" s="2" t="str">
        <f>DATA1!P9</f>
        <v/>
      </c>
      <c r="R76" s="19" t="str">
        <f>DATA1!Q9</f>
        <v/>
      </c>
      <c r="S76" s="35" t="e">
        <f>DATA1!R9</f>
        <v>#N/A</v>
      </c>
    </row>
    <row r="77" spans="1:19">
      <c r="A77" s="6"/>
      <c r="B77" s="7"/>
      <c r="E77">
        <v>6</v>
      </c>
      <c r="F77" t="str">
        <f t="shared" si="70"/>
        <v/>
      </c>
      <c r="G77" t="str">
        <f t="shared" si="71"/>
        <v/>
      </c>
      <c r="H77" t="str">
        <f>DATA1!G10</f>
        <v/>
      </c>
      <c r="I77" s="2" t="str">
        <f>DATA1!H10</f>
        <v/>
      </c>
      <c r="J77" s="2" t="str">
        <f>DATA1!I10</f>
        <v/>
      </c>
      <c r="K77" t="str">
        <f>DATA1!J10</f>
        <v/>
      </c>
      <c r="L77" t="str">
        <f>DATA1!K10</f>
        <v/>
      </c>
      <c r="M77" s="4" t="str">
        <f>DATA1!L10</f>
        <v/>
      </c>
      <c r="N77" s="4" t="str">
        <f>DATA1!M10</f>
        <v/>
      </c>
      <c r="O77" s="4" t="str">
        <f>DATA1!N10</f>
        <v/>
      </c>
      <c r="P77" s="120" t="str">
        <f>DATA1!O10</f>
        <v/>
      </c>
      <c r="Q77" s="2" t="str">
        <f>DATA1!P10</f>
        <v/>
      </c>
      <c r="R77" s="19" t="str">
        <f>DATA1!Q10</f>
        <v/>
      </c>
      <c r="S77" s="35" t="e">
        <f>DATA1!R10</f>
        <v>#N/A</v>
      </c>
    </row>
    <row r="78" spans="1:19">
      <c r="A78" s="6"/>
      <c r="B78" s="7"/>
      <c r="E78">
        <v>7</v>
      </c>
      <c r="F78" t="str">
        <f t="shared" si="70"/>
        <v/>
      </c>
      <c r="G78" t="str">
        <f t="shared" si="71"/>
        <v/>
      </c>
      <c r="H78" t="str">
        <f>DATA1!G11</f>
        <v/>
      </c>
      <c r="I78" s="2" t="str">
        <f>DATA1!H11</f>
        <v/>
      </c>
      <c r="J78" s="2" t="str">
        <f>DATA1!I11</f>
        <v/>
      </c>
      <c r="K78" t="str">
        <f>DATA1!J11</f>
        <v/>
      </c>
      <c r="L78" t="str">
        <f>DATA1!K11</f>
        <v/>
      </c>
      <c r="M78" s="4" t="str">
        <f>DATA1!L11</f>
        <v/>
      </c>
      <c r="N78" s="4" t="str">
        <f>DATA1!M11</f>
        <v/>
      </c>
      <c r="O78" s="4" t="str">
        <f>DATA1!N11</f>
        <v/>
      </c>
      <c r="P78" s="120" t="str">
        <f>DATA1!O11</f>
        <v/>
      </c>
      <c r="Q78" s="2" t="str">
        <f>DATA1!P11</f>
        <v/>
      </c>
      <c r="R78" s="19" t="str">
        <f>DATA1!Q11</f>
        <v/>
      </c>
      <c r="S78" s="35" t="e">
        <f>DATA1!R11</f>
        <v>#N/A</v>
      </c>
    </row>
    <row r="79" spans="1:19">
      <c r="A79" s="6"/>
      <c r="B79" s="7"/>
      <c r="E79">
        <v>8</v>
      </c>
      <c r="F79" t="str">
        <f t="shared" si="70"/>
        <v/>
      </c>
      <c r="G79" t="str">
        <f t="shared" si="71"/>
        <v/>
      </c>
      <c r="H79" t="str">
        <f>DATA1!G12</f>
        <v/>
      </c>
      <c r="I79" s="2" t="str">
        <f>DATA1!H12</f>
        <v/>
      </c>
      <c r="J79" s="2" t="str">
        <f>DATA1!I12</f>
        <v/>
      </c>
      <c r="K79" t="str">
        <f>DATA1!J12</f>
        <v/>
      </c>
      <c r="L79" t="str">
        <f>DATA1!K12</f>
        <v/>
      </c>
      <c r="M79" s="4" t="str">
        <f>DATA1!L12</f>
        <v/>
      </c>
      <c r="N79" s="4" t="str">
        <f>DATA1!M12</f>
        <v/>
      </c>
      <c r="O79" s="4" t="str">
        <f>DATA1!N12</f>
        <v/>
      </c>
      <c r="P79" s="120" t="str">
        <f>DATA1!O12</f>
        <v/>
      </c>
      <c r="Q79" s="2" t="str">
        <f>DATA1!P12</f>
        <v/>
      </c>
      <c r="R79" s="19" t="str">
        <f>DATA1!Q12</f>
        <v/>
      </c>
      <c r="S79" s="35" t="e">
        <f>DATA1!R12</f>
        <v>#N/A</v>
      </c>
    </row>
    <row r="80" spans="1:19">
      <c r="A80" s="6"/>
      <c r="B80" s="7"/>
      <c r="E80">
        <v>9</v>
      </c>
      <c r="F80" t="str">
        <f t="shared" si="70"/>
        <v/>
      </c>
      <c r="G80" t="str">
        <f t="shared" si="71"/>
        <v/>
      </c>
      <c r="H80" t="str">
        <f>DATA1!G13</f>
        <v/>
      </c>
      <c r="I80" s="2" t="str">
        <f>DATA1!H13</f>
        <v/>
      </c>
      <c r="J80" s="2" t="str">
        <f>DATA1!I13</f>
        <v/>
      </c>
      <c r="K80" t="str">
        <f>DATA1!J13</f>
        <v/>
      </c>
      <c r="L80" t="str">
        <f>DATA1!K13</f>
        <v/>
      </c>
      <c r="M80" s="4" t="str">
        <f>DATA1!L13</f>
        <v/>
      </c>
      <c r="N80" s="4" t="str">
        <f>DATA1!M13</f>
        <v/>
      </c>
      <c r="O80" s="4" t="str">
        <f>DATA1!N13</f>
        <v/>
      </c>
      <c r="P80" s="120" t="str">
        <f>DATA1!O13</f>
        <v/>
      </c>
      <c r="Q80" s="2" t="str">
        <f>DATA1!P13</f>
        <v/>
      </c>
      <c r="R80" s="19" t="str">
        <f>DATA1!Q13</f>
        <v/>
      </c>
      <c r="S80" s="35" t="e">
        <f>DATA1!R13</f>
        <v>#N/A</v>
      </c>
    </row>
    <row r="81" spans="1:19">
      <c r="A81" s="6"/>
      <c r="B81" s="7"/>
      <c r="E81">
        <v>10</v>
      </c>
      <c r="F81" t="str">
        <f t="shared" si="70"/>
        <v/>
      </c>
      <c r="G81" t="str">
        <f t="shared" si="71"/>
        <v/>
      </c>
      <c r="H81" t="str">
        <f>DATA1!G14</f>
        <v/>
      </c>
      <c r="I81" s="2" t="str">
        <f>DATA1!H14</f>
        <v/>
      </c>
      <c r="J81" s="2" t="str">
        <f>DATA1!I14</f>
        <v/>
      </c>
      <c r="K81" t="str">
        <f>DATA1!J14</f>
        <v/>
      </c>
      <c r="L81" t="str">
        <f>DATA1!K14</f>
        <v/>
      </c>
      <c r="M81" s="4" t="str">
        <f>DATA1!L14</f>
        <v/>
      </c>
      <c r="N81" s="4" t="str">
        <f>DATA1!M14</f>
        <v/>
      </c>
      <c r="O81" s="4" t="str">
        <f>DATA1!N14</f>
        <v/>
      </c>
      <c r="P81" s="120" t="str">
        <f>DATA1!O14</f>
        <v/>
      </c>
      <c r="Q81" s="2" t="str">
        <f>DATA1!P14</f>
        <v/>
      </c>
      <c r="R81" s="19" t="str">
        <f>DATA1!Q14</f>
        <v/>
      </c>
      <c r="S81" s="35" t="e">
        <f>DATA1!R14</f>
        <v>#N/A</v>
      </c>
    </row>
  </sheetData>
  <pageMargins left="0.7" right="0.7" top="0.75" bottom="0.75" header="0.3" footer="0.3"/>
  <pageSetup orientation="portrait" r:id="rId1"/>
  <headerFooter>
    <oddHeader>&amp;C&amp;"Calibri"&amp;10&amp;K000000 Internal Use&amp;1#_x000D_</oddHeader>
    <oddFooter>&amp;C_x000D_&amp;1#&amp;"Calibri"&amp;10&amp;K000000 Internal Use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2:U45"/>
  <sheetViews>
    <sheetView zoomScaleNormal="100" workbookViewId="0">
      <selection activeCell="A21" sqref="A21"/>
    </sheetView>
  </sheetViews>
  <sheetFormatPr defaultRowHeight="15"/>
  <cols>
    <col min="1" max="1" width="21.140625" bestFit="1" customWidth="1"/>
    <col min="2" max="2" width="17.85546875" customWidth="1"/>
    <col min="3" max="6" width="10.5703125" customWidth="1"/>
    <col min="7" max="7" width="48.140625" bestFit="1" customWidth="1"/>
    <col min="8" max="8" width="15.5703125" customWidth="1"/>
    <col min="9" max="9" width="7.28515625" customWidth="1"/>
    <col min="10" max="10" width="18.7109375" customWidth="1"/>
    <col min="11" max="11" width="18.140625" customWidth="1"/>
    <col min="12" max="12" width="15.5703125" customWidth="1"/>
    <col min="13" max="13" width="19.5703125" customWidth="1"/>
    <col min="14" max="17" width="15.5703125" customWidth="1"/>
    <col min="18" max="18" width="14.28515625" customWidth="1"/>
    <col min="19" max="20" width="10.5703125" customWidth="1"/>
  </cols>
  <sheetData>
    <row r="2" spans="1:21" ht="15" customHeight="1">
      <c r="G2" s="388" t="s">
        <v>355</v>
      </c>
      <c r="H2" s="390" t="s">
        <v>356</v>
      </c>
      <c r="I2" s="386" t="s">
        <v>106</v>
      </c>
      <c r="J2" s="392" t="s">
        <v>104</v>
      </c>
      <c r="K2" s="392" t="s">
        <v>105</v>
      </c>
      <c r="L2" s="390" t="s">
        <v>344</v>
      </c>
      <c r="M2" s="386" t="s">
        <v>345</v>
      </c>
      <c r="N2" s="394" t="s">
        <v>346</v>
      </c>
      <c r="O2" s="386" t="s">
        <v>347</v>
      </c>
      <c r="P2" s="386" t="s">
        <v>348</v>
      </c>
      <c r="Q2" s="386" t="s">
        <v>113</v>
      </c>
      <c r="R2" s="386" t="s">
        <v>288</v>
      </c>
    </row>
    <row r="3" spans="1:21">
      <c r="G3" s="388"/>
      <c r="H3" s="390"/>
      <c r="I3" s="386"/>
      <c r="J3" s="392"/>
      <c r="K3" s="392"/>
      <c r="L3" s="390"/>
      <c r="M3" s="386"/>
      <c r="N3" s="394"/>
      <c r="O3" s="386"/>
      <c r="P3" s="386"/>
      <c r="Q3" s="386"/>
      <c r="R3" s="386"/>
    </row>
    <row r="4" spans="1:21">
      <c r="G4" s="389"/>
      <c r="H4" s="391"/>
      <c r="I4" s="387"/>
      <c r="J4" s="393"/>
      <c r="K4" s="393"/>
      <c r="L4" s="391"/>
      <c r="M4" s="387"/>
      <c r="N4" s="395"/>
      <c r="O4" s="387"/>
      <c r="P4" s="387"/>
      <c r="Q4" s="387"/>
      <c r="R4" s="387"/>
    </row>
    <row r="5" spans="1:21">
      <c r="B5" s="6">
        <f>Application!J17</f>
        <v>0</v>
      </c>
      <c r="F5">
        <f>Application!C26</f>
        <v>1</v>
      </c>
      <c r="G5" s="13" t="str">
        <f>IF(Application!D26="","",Application!D26)</f>
        <v/>
      </c>
      <c r="H5" s="5" t="str">
        <f>IF(Application!E26="","",Application!E26)</f>
        <v/>
      </c>
      <c r="I5" s="5" t="str">
        <f>IF(Application!H26="","",Application!H26)</f>
        <v/>
      </c>
      <c r="J5" s="13" t="str">
        <f>IF(Application!F26="","",Application!F26)</f>
        <v/>
      </c>
      <c r="K5" s="13" t="str">
        <f>IF(Application!G26="","",Application!G26)</f>
        <v/>
      </c>
      <c r="L5" s="36" t="str">
        <f>IF(Application!J26="","",Application!J26)</f>
        <v/>
      </c>
      <c r="M5" s="36" t="str">
        <f>IF(Application!K26="","",Application!K26)</f>
        <v/>
      </c>
      <c r="N5" s="36" t="str">
        <f>IF(Application!L26="","",Application!L26)</f>
        <v/>
      </c>
      <c r="O5" s="15" t="str">
        <f>IF(Application!N26="","",Application!N26)</f>
        <v/>
      </c>
      <c r="P5" s="5" t="str">
        <f>IF(Application!M26="","",Application!M26)</f>
        <v/>
      </c>
      <c r="Q5" s="37" t="str">
        <f>IF(Application!O26="","",Application!O26)</f>
        <v/>
      </c>
      <c r="R5" s="5" t="e">
        <f>IF(Application!S26="","",Application!S26)</f>
        <v>#N/A</v>
      </c>
    </row>
    <row r="6" spans="1:21">
      <c r="A6" s="3" t="s">
        <v>95</v>
      </c>
      <c r="B6">
        <f>Application!E17</f>
        <v>0</v>
      </c>
      <c r="F6">
        <f>Application!C27</f>
        <v>2</v>
      </c>
      <c r="G6" s="13" t="str">
        <f>IF(Application!D27="","",Application!D27)</f>
        <v/>
      </c>
      <c r="H6" s="5" t="str">
        <f>IF(Application!E27="","",Application!E27)</f>
        <v/>
      </c>
      <c r="I6" s="5" t="str">
        <f>IF(Application!H27="","",Application!H27)</f>
        <v/>
      </c>
      <c r="J6" s="13" t="str">
        <f>IF(Application!F27="","",Application!F27)</f>
        <v/>
      </c>
      <c r="K6" s="13" t="str">
        <f>IF(Application!G27="","",Application!G27)</f>
        <v/>
      </c>
      <c r="L6" s="36" t="str">
        <f>IF(Application!J27="","",Application!J27)</f>
        <v/>
      </c>
      <c r="M6" s="36" t="str">
        <f>IF(Application!K27="","",Application!K27)</f>
        <v/>
      </c>
      <c r="N6" s="36" t="str">
        <f>IF(Application!L27="","",Application!L27)</f>
        <v/>
      </c>
      <c r="O6" s="15" t="str">
        <f>IF(Application!N27="","",Application!N27)</f>
        <v/>
      </c>
      <c r="P6" s="5" t="str">
        <f>IF(Application!M27="","",Application!M27)</f>
        <v/>
      </c>
      <c r="Q6" s="37" t="str">
        <f>IF(Application!O27="","",Application!O27)</f>
        <v/>
      </c>
      <c r="R6" s="5" t="e">
        <f>IF(Application!S27="","",Application!S27)</f>
        <v>#N/A</v>
      </c>
    </row>
    <row r="7" spans="1:21">
      <c r="A7" s="3" t="s">
        <v>350</v>
      </c>
      <c r="B7">
        <f>Application!C22</f>
        <v>0</v>
      </c>
      <c r="F7">
        <f>Application!C28</f>
        <v>3</v>
      </c>
      <c r="G7" s="13" t="str">
        <f>IF(Application!D28="","",Application!D28)</f>
        <v/>
      </c>
      <c r="H7" s="5" t="str">
        <f>IF(Application!E28="","",Application!E28)</f>
        <v/>
      </c>
      <c r="I7" s="5" t="str">
        <f>IF(Application!H28="","",Application!H28)</f>
        <v/>
      </c>
      <c r="J7" s="13" t="str">
        <f>IF(Application!F28="","",Application!F28)</f>
        <v/>
      </c>
      <c r="K7" s="13" t="str">
        <f>IF(Application!G28="","",Application!G28)</f>
        <v/>
      </c>
      <c r="L7" s="36" t="str">
        <f>IF(Application!J28="","",Application!J28)</f>
        <v/>
      </c>
      <c r="M7" s="36" t="str">
        <f>IF(Application!K28="","",Application!K28)</f>
        <v/>
      </c>
      <c r="N7" s="36" t="str">
        <f>IF(Application!L28="","",Application!L28)</f>
        <v/>
      </c>
      <c r="O7" s="15" t="str">
        <f>IF(Application!N28="","",Application!N28)</f>
        <v/>
      </c>
      <c r="P7" s="5" t="str">
        <f>IF(Application!M28="","",Application!M28)</f>
        <v/>
      </c>
      <c r="Q7" s="37" t="str">
        <f>IF(Application!O28="","",Application!O28)</f>
        <v/>
      </c>
      <c r="R7" s="5" t="e">
        <f>IF(Application!S28="","",Application!S28)</f>
        <v>#N/A</v>
      </c>
    </row>
    <row r="8" spans="1:21">
      <c r="A8" s="3" t="s">
        <v>351</v>
      </c>
      <c r="B8" s="112">
        <f>Application!F22</f>
        <v>0</v>
      </c>
      <c r="F8">
        <f>Application!C29</f>
        <v>4</v>
      </c>
      <c r="G8" s="13" t="str">
        <f>IF(Application!D29="","",Application!D29)</f>
        <v/>
      </c>
      <c r="H8" s="5" t="str">
        <f>IF(Application!E29="","",Application!E29)</f>
        <v/>
      </c>
      <c r="I8" s="5" t="str">
        <f>IF(Application!H29="","",Application!H29)</f>
        <v/>
      </c>
      <c r="J8" s="13" t="str">
        <f>IF(Application!F29="","",Application!F29)</f>
        <v/>
      </c>
      <c r="K8" s="13" t="str">
        <f>IF(Application!G29="","",Application!G29)</f>
        <v/>
      </c>
      <c r="L8" s="36" t="str">
        <f>IF(Application!J29="","",Application!J29)</f>
        <v/>
      </c>
      <c r="M8" s="36" t="str">
        <f>IF(Application!K29="","",Application!K29)</f>
        <v/>
      </c>
      <c r="N8" s="36" t="str">
        <f>IF(Application!L29="","",Application!L29)</f>
        <v/>
      </c>
      <c r="O8" s="15" t="str">
        <f>IF(Application!N29="","",Application!N29)</f>
        <v/>
      </c>
      <c r="P8" s="5" t="str">
        <f>IF(Application!M29="","",Application!M29)</f>
        <v/>
      </c>
      <c r="Q8" s="37" t="str">
        <f>IF(Application!O29="","",Application!O29)</f>
        <v/>
      </c>
      <c r="R8" s="5" t="e">
        <f>IF(Application!S29="","",Application!S29)</f>
        <v>#N/A</v>
      </c>
    </row>
    <row r="9" spans="1:21">
      <c r="A9" s="3" t="s">
        <v>99</v>
      </c>
      <c r="B9">
        <f>Application!H22</f>
        <v>0</v>
      </c>
      <c r="F9">
        <f>Application!C30</f>
        <v>5</v>
      </c>
      <c r="G9" s="13" t="str">
        <f>IF(Application!D30="","",Application!D30)</f>
        <v/>
      </c>
      <c r="H9" s="5" t="str">
        <f>IF(Application!E30="","",Application!E30)</f>
        <v/>
      </c>
      <c r="I9" s="5" t="str">
        <f>IF(Application!H30="","",Application!H30)</f>
        <v/>
      </c>
      <c r="J9" s="13" t="str">
        <f>IF(Application!F30="","",Application!F30)</f>
        <v/>
      </c>
      <c r="K9" s="13" t="str">
        <f>IF(Application!G30="","",Application!G30)</f>
        <v/>
      </c>
      <c r="L9" s="36" t="str">
        <f>IF(Application!J30="","",Application!J30)</f>
        <v/>
      </c>
      <c r="M9" s="36" t="str">
        <f>IF(Application!K30="","",Application!K30)</f>
        <v/>
      </c>
      <c r="N9" s="36" t="str">
        <f>IF(Application!L30="","",Application!L30)</f>
        <v/>
      </c>
      <c r="O9" s="15" t="str">
        <f>IF(Application!N30="","",Application!N30)</f>
        <v/>
      </c>
      <c r="P9" s="5" t="str">
        <f>IF(Application!M30="","",Application!M30)</f>
        <v/>
      </c>
      <c r="Q9" s="37" t="str">
        <f>IF(Application!O30="","",Application!O30)</f>
        <v/>
      </c>
      <c r="R9" s="5" t="e">
        <f>IF(Application!S30="","",Application!S30)</f>
        <v>#N/A</v>
      </c>
    </row>
    <row r="10" spans="1:21">
      <c r="A10" s="3" t="s">
        <v>126</v>
      </c>
      <c r="B10" t="s">
        <v>90</v>
      </c>
      <c r="F10">
        <f>Application!C31</f>
        <v>6</v>
      </c>
      <c r="G10" s="13" t="str">
        <f>IF(Application!D31="","",Application!D31)</f>
        <v/>
      </c>
      <c r="H10" s="5" t="str">
        <f>IF(Application!E31="","",Application!E31)</f>
        <v/>
      </c>
      <c r="I10" s="5" t="str">
        <f>IF(Application!H31="","",Application!H31)</f>
        <v/>
      </c>
      <c r="J10" s="13" t="str">
        <f>IF(Application!F31="","",Application!F31)</f>
        <v/>
      </c>
      <c r="K10" s="13" t="str">
        <f>IF(Application!G31="","",Application!G31)</f>
        <v/>
      </c>
      <c r="L10" s="36" t="str">
        <f>IF(Application!J31="","",Application!J31)</f>
        <v/>
      </c>
      <c r="M10" s="36" t="str">
        <f>IF(Application!K31="","",Application!K31)</f>
        <v/>
      </c>
      <c r="N10" s="36" t="str">
        <f>IF(Application!L31="","",Application!L31)</f>
        <v/>
      </c>
      <c r="O10" s="15" t="str">
        <f>IF(Application!N31="","",Application!N31)</f>
        <v/>
      </c>
      <c r="P10" s="5" t="str">
        <f>IF(Application!M31="","",Application!M31)</f>
        <v/>
      </c>
      <c r="Q10" s="37" t="str">
        <f>IF(Application!O31="","",Application!O31)</f>
        <v/>
      </c>
      <c r="R10" s="5" t="e">
        <f>IF(Application!S31="","",Application!S31)</f>
        <v>#N/A</v>
      </c>
      <c r="U10" t="s">
        <v>357</v>
      </c>
    </row>
    <row r="11" spans="1:21">
      <c r="A11" s="3" t="s">
        <v>100</v>
      </c>
      <c r="B11" s="21">
        <f>Application!I48</f>
        <v>0</v>
      </c>
      <c r="F11">
        <f>Application!C32</f>
        <v>7</v>
      </c>
      <c r="G11" s="13" t="str">
        <f>IF(Application!D32="","",Application!D32)</f>
        <v/>
      </c>
      <c r="H11" s="5" t="str">
        <f>IF(Application!E32="","",Application!E32)</f>
        <v/>
      </c>
      <c r="I11" s="5" t="str">
        <f>IF(Application!H32="","",Application!H32)</f>
        <v/>
      </c>
      <c r="J11" s="13" t="str">
        <f>IF(Application!F32="","",Application!F32)</f>
        <v/>
      </c>
      <c r="K11" s="13" t="str">
        <f>IF(Application!G32="","",Application!G32)</f>
        <v/>
      </c>
      <c r="L11" s="36" t="str">
        <f>IF(Application!J32="","",Application!J32)</f>
        <v/>
      </c>
      <c r="M11" s="36" t="str">
        <f>IF(Application!K32="","",Application!K32)</f>
        <v/>
      </c>
      <c r="N11" s="36" t="str">
        <f>IF(Application!L32="","",Application!L32)</f>
        <v/>
      </c>
      <c r="O11" s="15" t="str">
        <f>IF(Application!N32="","",Application!N32)</f>
        <v/>
      </c>
      <c r="P11" s="5" t="str">
        <f>IF(Application!M32="","",Application!M32)</f>
        <v/>
      </c>
      <c r="Q11" s="37" t="str">
        <f>IF(Application!O32="","",Application!O32)</f>
        <v/>
      </c>
      <c r="R11" s="5" t="e">
        <f>IF(Application!S32="","",Application!S32)</f>
        <v>#N/A</v>
      </c>
    </row>
    <row r="12" spans="1:21">
      <c r="A12" s="3" t="s">
        <v>352</v>
      </c>
      <c r="B12" s="8">
        <f>Application!K22</f>
        <v>0</v>
      </c>
      <c r="F12">
        <f>Application!C33</f>
        <v>8</v>
      </c>
      <c r="G12" s="13" t="str">
        <f>IF(Application!D33="","",Application!D33)</f>
        <v/>
      </c>
      <c r="H12" s="5" t="str">
        <f>IF(Application!E33="","",Application!E33)</f>
        <v/>
      </c>
      <c r="I12" s="5" t="str">
        <f>IF(Application!H33="","",Application!H33)</f>
        <v/>
      </c>
      <c r="J12" s="13" t="str">
        <f>IF(Application!F33="","",Application!F33)</f>
        <v/>
      </c>
      <c r="K12" s="13" t="str">
        <f>IF(Application!G33="","",Application!G33)</f>
        <v/>
      </c>
      <c r="L12" s="36" t="str">
        <f>IF(Application!J33="","",Application!J33)</f>
        <v/>
      </c>
      <c r="M12" s="36" t="str">
        <f>IF(Application!K33="","",Application!K33)</f>
        <v/>
      </c>
      <c r="N12" s="36" t="str">
        <f>IF(Application!L33="","",Application!L33)</f>
        <v/>
      </c>
      <c r="O12" s="15" t="str">
        <f>IF(Application!N33="","",Application!N33)</f>
        <v/>
      </c>
      <c r="P12" s="5" t="str">
        <f>IF(Application!M33="","",Application!M33)</f>
        <v/>
      </c>
      <c r="Q12" s="37" t="str">
        <f>IF(Application!O33="","",Application!O33)</f>
        <v/>
      </c>
      <c r="R12" s="5" t="e">
        <f>IF(Application!S33="","",Application!S33)</f>
        <v>#N/A</v>
      </c>
    </row>
    <row r="13" spans="1:21">
      <c r="A13" s="3" t="s">
        <v>353</v>
      </c>
      <c r="B13" s="21">
        <f>Application!N17</f>
        <v>0</v>
      </c>
      <c r="F13">
        <f>Application!C34</f>
        <v>9</v>
      </c>
      <c r="G13" s="13" t="str">
        <f>IF(Application!D34="","",Application!D34)</f>
        <v/>
      </c>
      <c r="H13" s="5" t="str">
        <f>IF(Application!E34="","",Application!E34)</f>
        <v/>
      </c>
      <c r="I13" s="5" t="str">
        <f>IF(Application!H34="","",Application!H34)</f>
        <v/>
      </c>
      <c r="J13" s="13" t="str">
        <f>IF(Application!F34="","",Application!F34)</f>
        <v/>
      </c>
      <c r="K13" s="13" t="str">
        <f>IF(Application!G34="","",Application!G34)</f>
        <v/>
      </c>
      <c r="L13" s="36" t="str">
        <f>IF(Application!J34="","",Application!J34)</f>
        <v/>
      </c>
      <c r="M13" s="36" t="str">
        <f>IF(Application!K34="","",Application!K34)</f>
        <v/>
      </c>
      <c r="N13" s="36" t="str">
        <f>IF(Application!L34="","",Application!L34)</f>
        <v/>
      </c>
      <c r="O13" s="15" t="str">
        <f>IF(Application!N34="","",Application!N34)</f>
        <v/>
      </c>
      <c r="P13" s="5" t="str">
        <f>IF(Application!M34="","",Application!M34)</f>
        <v/>
      </c>
      <c r="Q13" s="37" t="str">
        <f>IF(Application!O34="","",Application!O34)</f>
        <v/>
      </c>
      <c r="R13" s="5" t="e">
        <f>IF(Application!S34="","",Application!S34)</f>
        <v>#N/A</v>
      </c>
    </row>
    <row r="14" spans="1:21">
      <c r="A14" s="3" t="s">
        <v>354</v>
      </c>
      <c r="B14">
        <f>Application!J17</f>
        <v>0</v>
      </c>
      <c r="F14">
        <f>Application!C35</f>
        <v>10</v>
      </c>
      <c r="G14" s="13" t="str">
        <f>IF(Application!D35="","",Application!D35)</f>
        <v/>
      </c>
      <c r="H14" s="5" t="str">
        <f>IF(Application!E35="","",Application!E35)</f>
        <v/>
      </c>
      <c r="I14" s="5" t="str">
        <f>IF(Application!H35="","",Application!H35)</f>
        <v/>
      </c>
      <c r="J14" s="13" t="str">
        <f>IF(Application!F35="","",Application!F35)</f>
        <v/>
      </c>
      <c r="K14" s="13" t="str">
        <f>IF(Application!G35="","",Application!G35)</f>
        <v/>
      </c>
      <c r="L14" s="36" t="str">
        <f>IF(Application!J35="","",Application!J35)</f>
        <v/>
      </c>
      <c r="M14" s="36" t="str">
        <f>IF(Application!K35="","",Application!K35)</f>
        <v/>
      </c>
      <c r="N14" s="36" t="str">
        <f>IF(Application!L35="","",Application!L35)</f>
        <v/>
      </c>
      <c r="O14" s="15" t="str">
        <f>IF(Application!N35="","",Application!N35)</f>
        <v/>
      </c>
      <c r="P14" s="5" t="str">
        <f>IF(Application!M35="","",Application!M35)</f>
        <v/>
      </c>
      <c r="Q14" s="37" t="str">
        <f>IF(Application!O35="","",Application!O35)</f>
        <v/>
      </c>
      <c r="R14" s="5" t="e">
        <f>IF(Application!S35="","",Application!S35)</f>
        <v>#N/A</v>
      </c>
    </row>
    <row r="15" spans="1:21">
      <c r="M15" s="9" t="str">
        <f>Application!H39</f>
        <v>INCENTIVE</v>
      </c>
      <c r="N15" s="14">
        <f>Application!K39</f>
        <v>0</v>
      </c>
      <c r="O15" s="10"/>
      <c r="Q15" s="16">
        <f>Application!K37</f>
        <v>0</v>
      </c>
    </row>
    <row r="16" spans="1:21">
      <c r="O16" s="10"/>
    </row>
    <row r="17" spans="5:18">
      <c r="O17" s="10"/>
    </row>
    <row r="18" spans="5:18">
      <c r="O18" s="10"/>
    </row>
    <row r="19" spans="5:18">
      <c r="O19" s="10"/>
    </row>
    <row r="20" spans="5:18">
      <c r="F20" s="2">
        <f>COUNT(F21:F35)</f>
        <v>0</v>
      </c>
      <c r="G20" s="6" t="s">
        <v>343</v>
      </c>
      <c r="H20" s="20" t="s">
        <v>103</v>
      </c>
      <c r="I20" s="20" t="s">
        <v>106</v>
      </c>
      <c r="J20" s="6" t="s">
        <v>104</v>
      </c>
      <c r="K20" s="6" t="s">
        <v>105</v>
      </c>
      <c r="L20" s="20" t="s">
        <v>344</v>
      </c>
      <c r="M20" s="20" t="s">
        <v>345</v>
      </c>
      <c r="N20" s="20" t="s">
        <v>346</v>
      </c>
      <c r="O20" s="20" t="s">
        <v>347</v>
      </c>
      <c r="P20" s="20" t="s">
        <v>348</v>
      </c>
      <c r="Q20" s="20" t="s">
        <v>113</v>
      </c>
      <c r="R20" s="20" t="s">
        <v>288</v>
      </c>
    </row>
    <row r="21" spans="5:18">
      <c r="E21">
        <v>1</v>
      </c>
      <c r="F21" t="str">
        <f>IFERROR(IF(ROWS(G$5:G5)&gt;COUNTA($G$5:$G$14),"",INDEX($F$5:$F$14,SMALL(IF($G$5:$G$14&lt;&gt;"",ROW($G$5:$G$14)-ROW($G$5)+1),ROWS($G$5:G5)))),"")</f>
        <v/>
      </c>
      <c r="G21" t="str">
        <f t="shared" ref="G21:R21" si="0">IF($F21="","",G5)</f>
        <v/>
      </c>
      <c r="H21" s="2" t="str">
        <f t="shared" si="0"/>
        <v/>
      </c>
      <c r="I21" s="2" t="str">
        <f t="shared" si="0"/>
        <v/>
      </c>
      <c r="J21" t="str">
        <f t="shared" si="0"/>
        <v/>
      </c>
      <c r="K21" t="str">
        <f t="shared" si="0"/>
        <v/>
      </c>
      <c r="L21" s="4" t="str">
        <f t="shared" si="0"/>
        <v/>
      </c>
      <c r="M21" s="4" t="str">
        <f t="shared" si="0"/>
        <v/>
      </c>
      <c r="N21" s="4" t="str">
        <f t="shared" si="0"/>
        <v/>
      </c>
      <c r="O21" s="12" t="str">
        <f t="shared" si="0"/>
        <v/>
      </c>
      <c r="P21" s="2" t="str">
        <f t="shared" si="0"/>
        <v/>
      </c>
      <c r="Q21" s="19" t="str">
        <f t="shared" si="0"/>
        <v/>
      </c>
      <c r="R21" s="19" t="str">
        <f t="shared" si="0"/>
        <v/>
      </c>
    </row>
    <row r="22" spans="5:18">
      <c r="E22">
        <v>2</v>
      </c>
      <c r="F22" t="str">
        <f t="array" ref="F22">IFERROR(IF(ROWS(G$5:G6)&gt;COUNTA($G$5:$G$14),"",INDEX($F$5:$F$14,SMALL(IF($G$5:$G$14&lt;&gt;"",ROW($G$5:$G$14)-ROW($G$5)+1),ROWS($G$5:G6)))),"")</f>
        <v/>
      </c>
      <c r="G22" t="str">
        <f t="shared" ref="G22:R22" si="1">IF($F22="","",G6)</f>
        <v/>
      </c>
      <c r="H22" s="2" t="str">
        <f t="shared" si="1"/>
        <v/>
      </c>
      <c r="I22" s="2" t="str">
        <f t="shared" si="1"/>
        <v/>
      </c>
      <c r="J22" t="str">
        <f t="shared" si="1"/>
        <v/>
      </c>
      <c r="K22" t="str">
        <f t="shared" si="1"/>
        <v/>
      </c>
      <c r="L22" s="4" t="str">
        <f t="shared" si="1"/>
        <v/>
      </c>
      <c r="M22" s="4" t="str">
        <f t="shared" si="1"/>
        <v/>
      </c>
      <c r="N22" s="4" t="str">
        <f t="shared" si="1"/>
        <v/>
      </c>
      <c r="O22" s="12" t="str">
        <f t="shared" si="1"/>
        <v/>
      </c>
      <c r="P22" s="2" t="str">
        <f t="shared" si="1"/>
        <v/>
      </c>
      <c r="Q22" s="19" t="str">
        <f t="shared" si="1"/>
        <v/>
      </c>
      <c r="R22" s="113" t="str">
        <f t="shared" si="1"/>
        <v/>
      </c>
    </row>
    <row r="23" spans="5:18">
      <c r="E23">
        <v>3</v>
      </c>
      <c r="F23" t="str">
        <f t="array" ref="F23">IFERROR(IF(ROWS(G$5:G7)&gt;COUNTA($G$5:$G$14),"",INDEX($F$5:$F$14,SMALL(IF($G$5:$G$14&lt;&gt;"",ROW($G$5:$G$14)-ROW($G$5)+1),ROWS($G$5:G7)))),"")</f>
        <v/>
      </c>
      <c r="G23" t="str">
        <f t="shared" ref="G23:R23" si="2">IF($F23="","",G7)</f>
        <v/>
      </c>
      <c r="H23" s="2" t="str">
        <f t="shared" si="2"/>
        <v/>
      </c>
      <c r="I23" s="2" t="str">
        <f t="shared" si="2"/>
        <v/>
      </c>
      <c r="J23" t="str">
        <f t="shared" si="2"/>
        <v/>
      </c>
      <c r="K23" t="str">
        <f t="shared" si="2"/>
        <v/>
      </c>
      <c r="L23" s="4" t="str">
        <f t="shared" si="2"/>
        <v/>
      </c>
      <c r="M23" s="4" t="str">
        <f t="shared" si="2"/>
        <v/>
      </c>
      <c r="N23" s="4" t="str">
        <f t="shared" si="2"/>
        <v/>
      </c>
      <c r="O23" s="12" t="str">
        <f t="shared" si="2"/>
        <v/>
      </c>
      <c r="P23" s="2" t="str">
        <f t="shared" si="2"/>
        <v/>
      </c>
      <c r="Q23" s="19" t="str">
        <f t="shared" si="2"/>
        <v/>
      </c>
      <c r="R23" s="113" t="str">
        <f t="shared" si="2"/>
        <v/>
      </c>
    </row>
    <row r="24" spans="5:18">
      <c r="E24">
        <v>4</v>
      </c>
      <c r="F24" t="str">
        <f t="array" ref="F24">IFERROR(IF(ROWS(G$5:G8)&gt;COUNTA($G$5:$G$14),"",INDEX($F$5:$F$14,SMALL(IF($G$5:$G$14&lt;&gt;"",ROW($G$5:$G$14)-ROW($G$5)+1),ROWS($G$5:G8)))),"")</f>
        <v/>
      </c>
      <c r="G24" t="str">
        <f t="shared" ref="G24:R24" si="3">IF($F24="","",G8)</f>
        <v/>
      </c>
      <c r="H24" s="2" t="str">
        <f t="shared" si="3"/>
        <v/>
      </c>
      <c r="I24" s="2" t="str">
        <f t="shared" si="3"/>
        <v/>
      </c>
      <c r="J24" t="str">
        <f t="shared" si="3"/>
        <v/>
      </c>
      <c r="K24" t="str">
        <f t="shared" si="3"/>
        <v/>
      </c>
      <c r="L24" s="4" t="str">
        <f t="shared" si="3"/>
        <v/>
      </c>
      <c r="M24" s="4" t="str">
        <f t="shared" si="3"/>
        <v/>
      </c>
      <c r="N24" s="4" t="str">
        <f t="shared" si="3"/>
        <v/>
      </c>
      <c r="O24" s="12" t="str">
        <f t="shared" si="3"/>
        <v/>
      </c>
      <c r="P24" s="2" t="str">
        <f t="shared" si="3"/>
        <v/>
      </c>
      <c r="Q24" s="19" t="str">
        <f t="shared" si="3"/>
        <v/>
      </c>
      <c r="R24" s="113" t="str">
        <f t="shared" si="3"/>
        <v/>
      </c>
    </row>
    <row r="25" spans="5:18">
      <c r="E25">
        <v>5</v>
      </c>
      <c r="F25" t="str">
        <f t="array" ref="F25">IFERROR(IF(ROWS(G$5:G9)&gt;COUNTA($G$5:$G$14),"",INDEX($F$5:$F$14,SMALL(IF($G$5:$G$14&lt;&gt;"",ROW($G$5:$G$14)-ROW($G$5)+1),ROWS($G$5:G9)))),"")</f>
        <v/>
      </c>
      <c r="G25" t="str">
        <f t="shared" ref="G25:R25" si="4">IF($F25="","",G9)</f>
        <v/>
      </c>
      <c r="H25" s="2" t="str">
        <f t="shared" si="4"/>
        <v/>
      </c>
      <c r="I25" s="2" t="str">
        <f t="shared" si="4"/>
        <v/>
      </c>
      <c r="J25" t="str">
        <f t="shared" si="4"/>
        <v/>
      </c>
      <c r="K25" t="str">
        <f t="shared" si="4"/>
        <v/>
      </c>
      <c r="L25" s="4" t="str">
        <f t="shared" si="4"/>
        <v/>
      </c>
      <c r="M25" s="4" t="str">
        <f t="shared" si="4"/>
        <v/>
      </c>
      <c r="N25" s="4" t="str">
        <f t="shared" si="4"/>
        <v/>
      </c>
      <c r="O25" s="12" t="str">
        <f t="shared" si="4"/>
        <v/>
      </c>
      <c r="P25" s="2" t="str">
        <f t="shared" si="4"/>
        <v/>
      </c>
      <c r="Q25" s="19" t="str">
        <f t="shared" si="4"/>
        <v/>
      </c>
      <c r="R25" s="113" t="str">
        <f t="shared" si="4"/>
        <v/>
      </c>
    </row>
    <row r="26" spans="5:18">
      <c r="E26">
        <v>6</v>
      </c>
      <c r="F26" t="str">
        <f t="array" ref="F26">IFERROR(IF(ROWS(G$5:G10)&gt;COUNTA($G$5:$G$14),"",INDEX($F$5:$F$14,SMALL(IF($G$5:$G$14&lt;&gt;"",ROW($G$5:$G$14)-ROW($G$5)+1),ROWS($G$5:G10)))),"")</f>
        <v/>
      </c>
      <c r="G26" t="str">
        <f t="shared" ref="G26:R26" si="5">IF($F26="","",G10)</f>
        <v/>
      </c>
      <c r="H26" s="2" t="str">
        <f t="shared" si="5"/>
        <v/>
      </c>
      <c r="I26" s="2" t="str">
        <f t="shared" si="5"/>
        <v/>
      </c>
      <c r="J26" t="str">
        <f t="shared" si="5"/>
        <v/>
      </c>
      <c r="K26" t="str">
        <f t="shared" si="5"/>
        <v/>
      </c>
      <c r="L26" s="4" t="str">
        <f t="shared" si="5"/>
        <v/>
      </c>
      <c r="M26" s="4" t="str">
        <f t="shared" si="5"/>
        <v/>
      </c>
      <c r="N26" s="4" t="str">
        <f t="shared" si="5"/>
        <v/>
      </c>
      <c r="O26" s="12" t="str">
        <f t="shared" si="5"/>
        <v/>
      </c>
      <c r="P26" s="2" t="str">
        <f t="shared" si="5"/>
        <v/>
      </c>
      <c r="Q26" s="19" t="str">
        <f t="shared" si="5"/>
        <v/>
      </c>
      <c r="R26" s="113" t="str">
        <f t="shared" si="5"/>
        <v/>
      </c>
    </row>
    <row r="27" spans="5:18">
      <c r="E27">
        <v>7</v>
      </c>
      <c r="F27" t="str">
        <f t="array" ref="F27">IFERROR(IF(ROWS(G$5:G11)&gt;COUNTA($G$5:$G$14),"",INDEX($F$5:$F$14,SMALL(IF($G$5:$G$14&lt;&gt;"",ROW($G$5:$G$14)-ROW($G$5)+1),ROWS($G$5:G11)))),"")</f>
        <v/>
      </c>
      <c r="G27" t="str">
        <f t="shared" ref="G27:R27" si="6">IF($F27="","",G11)</f>
        <v/>
      </c>
      <c r="H27" s="2" t="str">
        <f t="shared" si="6"/>
        <v/>
      </c>
      <c r="I27" s="2" t="str">
        <f t="shared" si="6"/>
        <v/>
      </c>
      <c r="J27" t="str">
        <f t="shared" si="6"/>
        <v/>
      </c>
      <c r="K27" t="str">
        <f t="shared" si="6"/>
        <v/>
      </c>
      <c r="L27" s="4" t="str">
        <f t="shared" si="6"/>
        <v/>
      </c>
      <c r="M27" s="4" t="str">
        <f t="shared" si="6"/>
        <v/>
      </c>
      <c r="N27" s="4" t="str">
        <f t="shared" si="6"/>
        <v/>
      </c>
      <c r="O27" s="12" t="str">
        <f t="shared" si="6"/>
        <v/>
      </c>
      <c r="P27" s="2" t="str">
        <f t="shared" si="6"/>
        <v/>
      </c>
      <c r="Q27" s="19" t="str">
        <f t="shared" si="6"/>
        <v/>
      </c>
      <c r="R27" s="113" t="str">
        <f t="shared" si="6"/>
        <v/>
      </c>
    </row>
    <row r="28" spans="5:18">
      <c r="E28">
        <v>8</v>
      </c>
      <c r="F28" t="str">
        <f t="array" ref="F28">IFERROR(IF(ROWS(G$5:G12)&gt;COUNTA($G$5:$G$14),"",INDEX($F$5:$F$14,SMALL(IF($G$5:$G$14&lt;&gt;"",ROW($G$5:$G$14)-ROW($G$5)+1),ROWS($G$5:G12)))),"")</f>
        <v/>
      </c>
      <c r="G28" t="str">
        <f t="shared" ref="G28:R28" si="7">IF($F28="","",G12)</f>
        <v/>
      </c>
      <c r="H28" s="2" t="str">
        <f t="shared" si="7"/>
        <v/>
      </c>
      <c r="I28" s="2" t="str">
        <f t="shared" si="7"/>
        <v/>
      </c>
      <c r="J28" t="str">
        <f t="shared" si="7"/>
        <v/>
      </c>
      <c r="K28" t="str">
        <f t="shared" si="7"/>
        <v/>
      </c>
      <c r="L28" s="4" t="str">
        <f t="shared" si="7"/>
        <v/>
      </c>
      <c r="M28" s="4" t="str">
        <f t="shared" si="7"/>
        <v/>
      </c>
      <c r="N28" s="4" t="str">
        <f t="shared" si="7"/>
        <v/>
      </c>
      <c r="O28" s="12" t="str">
        <f t="shared" si="7"/>
        <v/>
      </c>
      <c r="P28" s="2" t="str">
        <f t="shared" si="7"/>
        <v/>
      </c>
      <c r="Q28" s="19" t="str">
        <f t="shared" si="7"/>
        <v/>
      </c>
      <c r="R28" s="113" t="str">
        <f t="shared" si="7"/>
        <v/>
      </c>
    </row>
    <row r="29" spans="5:18">
      <c r="E29">
        <v>9</v>
      </c>
      <c r="F29" t="str">
        <f t="array" ref="F29">IFERROR(IF(ROWS(G$5:G13)&gt;COUNTA($G$5:$G$14),"",INDEX($F$5:$F$14,SMALL(IF($G$5:$G$14&lt;&gt;"",ROW($G$5:$G$14)-ROW($G$5)+1),ROWS($G$5:G13)))),"")</f>
        <v/>
      </c>
      <c r="G29" t="str">
        <f t="shared" ref="G29:R29" si="8">IF($F29="","",G13)</f>
        <v/>
      </c>
      <c r="H29" s="2" t="str">
        <f t="shared" si="8"/>
        <v/>
      </c>
      <c r="I29" s="2" t="str">
        <f t="shared" si="8"/>
        <v/>
      </c>
      <c r="J29" t="str">
        <f t="shared" si="8"/>
        <v/>
      </c>
      <c r="K29" t="str">
        <f t="shared" si="8"/>
        <v/>
      </c>
      <c r="L29" s="4" t="str">
        <f t="shared" si="8"/>
        <v/>
      </c>
      <c r="M29" s="4" t="str">
        <f t="shared" si="8"/>
        <v/>
      </c>
      <c r="N29" s="4" t="str">
        <f t="shared" si="8"/>
        <v/>
      </c>
      <c r="O29" s="12" t="str">
        <f t="shared" si="8"/>
        <v/>
      </c>
      <c r="P29" s="2" t="str">
        <f t="shared" si="8"/>
        <v/>
      </c>
      <c r="Q29" s="19" t="str">
        <f t="shared" si="8"/>
        <v/>
      </c>
      <c r="R29" s="113" t="str">
        <f t="shared" si="8"/>
        <v/>
      </c>
    </row>
    <row r="30" spans="5:18">
      <c r="E30">
        <v>10</v>
      </c>
      <c r="F30" t="str">
        <f t="array" ref="F30">IFERROR(IF(ROWS(G$5:G14)&gt;COUNTA($G$5:$G$14),"",INDEX($F$5:$F$14,SMALL(IF($G$5:$G$14&lt;&gt;"",ROW($G$5:$G$14)-ROW($G$5)+1),ROWS($G$5:G14)))),"")</f>
        <v/>
      </c>
      <c r="G30" t="str">
        <f t="shared" ref="G30:R30" si="9">IF($F30="","",G14)</f>
        <v/>
      </c>
      <c r="H30" s="2" t="str">
        <f t="shared" si="9"/>
        <v/>
      </c>
      <c r="I30" s="2" t="str">
        <f t="shared" si="9"/>
        <v/>
      </c>
      <c r="J30" t="str">
        <f t="shared" si="9"/>
        <v/>
      </c>
      <c r="K30" t="str">
        <f t="shared" si="9"/>
        <v/>
      </c>
      <c r="L30" s="4" t="str">
        <f t="shared" si="9"/>
        <v/>
      </c>
      <c r="M30" s="4" t="str">
        <f t="shared" si="9"/>
        <v/>
      </c>
      <c r="N30" s="4" t="str">
        <f t="shared" si="9"/>
        <v/>
      </c>
      <c r="O30" s="12" t="str">
        <f t="shared" si="9"/>
        <v/>
      </c>
      <c r="P30" s="2" t="str">
        <f t="shared" si="9"/>
        <v/>
      </c>
      <c r="Q30" s="19" t="str">
        <f t="shared" si="9"/>
        <v/>
      </c>
      <c r="R30" s="113" t="str">
        <f t="shared" si="9"/>
        <v/>
      </c>
    </row>
    <row r="31" spans="5:18">
      <c r="H31" s="2"/>
      <c r="I31" s="2"/>
      <c r="L31" s="4"/>
      <c r="M31" s="4"/>
      <c r="N31" s="4"/>
      <c r="O31" s="12"/>
      <c r="P31" s="2"/>
      <c r="Q31" s="19"/>
      <c r="R31" s="113"/>
    </row>
    <row r="32" spans="5:18">
      <c r="H32" s="2"/>
      <c r="I32" s="2"/>
      <c r="L32" s="4"/>
      <c r="M32" s="4"/>
      <c r="N32" s="4"/>
      <c r="O32" s="12"/>
      <c r="P32" s="2"/>
      <c r="Q32" s="19"/>
      <c r="R32" s="19"/>
    </row>
    <row r="33" spans="7:18">
      <c r="H33" s="2"/>
      <c r="I33" s="2"/>
      <c r="L33" s="4"/>
      <c r="M33" s="4"/>
      <c r="N33" s="4"/>
      <c r="O33" s="12"/>
      <c r="P33" s="2"/>
      <c r="Q33" s="19"/>
      <c r="R33" s="19"/>
    </row>
    <row r="34" spans="7:18">
      <c r="H34" s="2"/>
      <c r="I34" s="2"/>
      <c r="L34" s="4"/>
      <c r="M34" s="4"/>
      <c r="N34" s="4"/>
      <c r="O34" s="12"/>
      <c r="P34" s="2"/>
      <c r="Q34" s="19"/>
      <c r="R34" s="19"/>
    </row>
    <row r="35" spans="7:18">
      <c r="H35" s="2"/>
      <c r="I35" s="2"/>
      <c r="L35" s="4"/>
      <c r="M35" s="4"/>
      <c r="N35" s="4"/>
      <c r="O35" s="12"/>
      <c r="P35" s="2"/>
      <c r="Q35" s="19"/>
      <c r="R35" s="19"/>
    </row>
    <row r="45" spans="7:18">
      <c r="G45" s="18"/>
    </row>
  </sheetData>
  <mergeCells count="12">
    <mergeCell ref="R2:R4"/>
    <mergeCell ref="G2:G4"/>
    <mergeCell ref="L2:L4"/>
    <mergeCell ref="H2:H4"/>
    <mergeCell ref="I2:I4"/>
    <mergeCell ref="J2:J4"/>
    <mergeCell ref="K2:K4"/>
    <mergeCell ref="M2:M4"/>
    <mergeCell ref="N2:N4"/>
    <mergeCell ref="O2:O4"/>
    <mergeCell ref="P2:P4"/>
    <mergeCell ref="Q2:Q4"/>
  </mergeCells>
  <pageMargins left="0.7" right="0.7" top="0.75" bottom="0.75" header="0.3" footer="0.3"/>
  <headerFooter>
    <oddHeader>&amp;C&amp;"Calibri"&amp;10&amp;K000000 Internal Use&amp;1#_x000D_</oddHeader>
    <oddFooter>&amp;C_x000D_&amp;1#&amp;"Calibri"&amp;10&amp;K000000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43E5B70C29124797C50DB7A56C8846" ma:contentTypeVersion="16" ma:contentTypeDescription="Create a new document." ma:contentTypeScope="" ma:versionID="d1925ba79b70954683cae4148a6074bf">
  <xsd:schema xmlns:xsd="http://www.w3.org/2001/XMLSchema" xmlns:xs="http://www.w3.org/2001/XMLSchema" xmlns:p="http://schemas.microsoft.com/office/2006/metadata/properties" xmlns:ns2="c14c0670-55d2-4f12-b056-3e062a694960" xmlns:ns3="c898ab90-11b2-479b-ad11-4516aad3c33f" targetNamespace="http://schemas.microsoft.com/office/2006/metadata/properties" ma:root="true" ma:fieldsID="faef001466a9f3c474e1e5522a5de46d" ns2:_="" ns3:_="">
    <xsd:import namespace="c14c0670-55d2-4f12-b056-3e062a694960"/>
    <xsd:import namespace="c898ab90-11b2-479b-ad11-4516aad3c3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c0670-55d2-4f12-b056-3e062a694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7dc18a2-e767-4186-bf39-58076ea21ab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98ab90-11b2-479b-ad11-4516aad3c33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9646aaf-79b5-4af3-a3b4-256658cfca3b}" ma:internalName="TaxCatchAll" ma:showField="CatchAllData" ma:web="c898ab90-11b2-479b-ad11-4516aad3c3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14c0670-55d2-4f12-b056-3e062a694960">
      <Terms xmlns="http://schemas.microsoft.com/office/infopath/2007/PartnerControls"/>
    </lcf76f155ced4ddcb4097134ff3c332f>
    <TaxCatchAll xmlns="c898ab90-11b2-479b-ad11-4516aad3c33f" xsi:nil="true"/>
    <SharedWithUsers xmlns="c898ab90-11b2-479b-ad11-4516aad3c33f">
      <UserInfo>
        <DisplayName>Pultorak, Andrew</DisplayName>
        <AccountId>16</AccountId>
        <AccountType/>
      </UserInfo>
      <UserInfo>
        <DisplayName>Manzini, Diane</DisplayName>
        <AccountId>20</AccountId>
        <AccountType/>
      </UserInfo>
    </SharedWithUsers>
  </documentManagement>
</p:properties>
</file>

<file path=customXml/itemProps1.xml><?xml version="1.0" encoding="utf-8"?>
<ds:datastoreItem xmlns:ds="http://schemas.openxmlformats.org/officeDocument/2006/customXml" ds:itemID="{6B50D3A1-A237-4E11-ADBE-721298116EE0}">
  <ds:schemaRefs>
    <ds:schemaRef ds:uri="http://schemas.microsoft.com/sharepoint/v3/contenttype/forms"/>
  </ds:schemaRefs>
</ds:datastoreItem>
</file>

<file path=customXml/itemProps2.xml><?xml version="1.0" encoding="utf-8"?>
<ds:datastoreItem xmlns:ds="http://schemas.openxmlformats.org/officeDocument/2006/customXml" ds:itemID="{0E153EAB-4619-484C-943C-DF09A1D7B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4c0670-55d2-4f12-b056-3e062a694960"/>
    <ds:schemaRef ds:uri="c898ab90-11b2-479b-ad11-4516aad3c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904F81-B74F-4561-94BD-4EA7BF8F9F5C}">
  <ds:schemaRefs>
    <ds:schemaRef ds:uri="http://schemas.microsoft.com/PowerBIAddIn"/>
  </ds:schemaRefs>
</ds:datastoreItem>
</file>

<file path=customXml/itemProps4.xml><?xml version="1.0" encoding="utf-8"?>
<ds:datastoreItem xmlns:ds="http://schemas.openxmlformats.org/officeDocument/2006/customXml" ds:itemID="{6984A1FE-114F-4461-92C9-7CFC3FC2A9F8}">
  <ds:schemaRefs>
    <ds:schemaRef ds:uri="http://www.w3.org/XML/1998/namespace"/>
    <ds:schemaRef ds:uri="http://schemas.openxmlformats.org/package/2006/metadata/core-properties"/>
    <ds:schemaRef ds:uri="c14c0670-55d2-4f12-b056-3e062a694960"/>
    <ds:schemaRef ds:uri="http://schemas.microsoft.com/office/2006/metadata/propertie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c898ab90-11b2-479b-ad11-4516aad3c3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Terms</vt:lpstr>
      <vt:lpstr>Partners</vt:lpstr>
      <vt:lpstr>Photo Verifcation Guidance</vt:lpstr>
      <vt:lpstr>Application</vt:lpstr>
      <vt:lpstr>Incentives</vt:lpstr>
      <vt:lpstr>Sheet1</vt:lpstr>
      <vt:lpstr>2026 Lookup</vt:lpstr>
      <vt:lpstr>DATA</vt:lpstr>
      <vt:lpstr>DATA1</vt:lpstr>
      <vt:lpstr>_Terms_1_Top</vt:lpstr>
      <vt:lpstr>_Terms_2_Approval</vt:lpstr>
      <vt:lpstr>_Terms_3_Submittals</vt:lpstr>
      <vt:lpstr>_Terms_4_Customers</vt:lpstr>
      <vt:lpstr>_Terms_5_Incentives</vt:lpstr>
      <vt:lpstr>_Terms_6_Specifications</vt:lpstr>
      <vt:lpstr>_Terms_7_Inspections</vt:lpstr>
      <vt:lpstr>_Terms_8_Invoice</vt:lpstr>
      <vt:lpstr>Business_Name</vt:lpstr>
      <vt:lpstr>Business_Name1</vt:lpstr>
      <vt:lpstr>Month_Submitting</vt:lpstr>
      <vt:lpstr>Partners</vt:lpstr>
      <vt:lpstr>Application!Print_Area</vt:lpstr>
      <vt:lpstr>Incentives!Print_Area</vt:lpstr>
      <vt:lpstr>Tab_Order</vt:lpstr>
      <vt:lpstr>Tab_Sequence</vt:lpstr>
    </vt:vector>
  </TitlesOfParts>
  <Manager/>
  <Company>PUGET SOUND ENERGY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Puget Sound Energy</dc:creator>
  <cp:keywords/>
  <dc:description/>
  <cp:lastModifiedBy>Petersen, Karla</cp:lastModifiedBy>
  <cp:revision/>
  <cp:lastPrinted>2025-12-16T21:55:30Z</cp:lastPrinted>
  <dcterms:created xsi:type="dcterms:W3CDTF">2020-01-06T23:08:40Z</dcterms:created>
  <dcterms:modified xsi:type="dcterms:W3CDTF">2026-07-09T20:38:50Z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0x0101009E43E5B70C29124797C50DB7A56C8846</vt:lpwstr>
  </property>
  <property fmtid="{D5CDD505-2E9C-101B-9397-08002B2CF9AE}" pid="3" name="MediaServiceImageTags">
    <vt:lpwstr/>
  </property>
  <property fmtid="{D5CDD505-2E9C-101B-9397-08002B2CF9AE}" pid="4" name="MSIP_Label_b689cc04-6351-41d8-9f1d-a834e5351c1d_Enabled">
    <vt:lpwstr>true</vt:lpwstr>
  </property>
  <property fmtid="{D5CDD505-2E9C-101B-9397-08002B2CF9AE}" pid="5" name="MSIP_Label_b689cc04-6351-41d8-9f1d-a834e5351c1d_SetDate">
    <vt:lpwstr>2024-07-16T15:53:55Z</vt:lpwstr>
  </property>
  <property fmtid="{D5CDD505-2E9C-101B-9397-08002B2CF9AE}" pid="6" name="MSIP_Label_b689cc04-6351-41d8-9f1d-a834e5351c1d_Method">
    <vt:lpwstr>Standard</vt:lpwstr>
  </property>
  <property fmtid="{D5CDD505-2E9C-101B-9397-08002B2CF9AE}" pid="7" name="MSIP_Label_b689cc04-6351-41d8-9f1d-a834e5351c1d_Name">
    <vt:lpwstr>Internal Use Only</vt:lpwstr>
  </property>
  <property fmtid="{D5CDD505-2E9C-101B-9397-08002B2CF9AE}" pid="8" name="MSIP_Label_b689cc04-6351-41d8-9f1d-a834e5351c1d_SiteId">
    <vt:lpwstr>58e8b525-6212-4087-a0d0-fa755583444b</vt:lpwstr>
  </property>
  <property fmtid="{D5CDD505-2E9C-101B-9397-08002B2CF9AE}" pid="9" name="MSIP_Label_b689cc04-6351-41d8-9f1d-a834e5351c1d_ActionId">
    <vt:lpwstr>6dadc641-6477-4a31-8bc6-b12d8f650850</vt:lpwstr>
  </property>
  <property fmtid="{D5CDD505-2E9C-101B-9397-08002B2CF9AE}" pid="10" name="MSIP_Label_b689cc04-6351-41d8-9f1d-a834e5351c1d_ContentBits">
    <vt:lpwstr>3</vt:lpwstr>
  </property>
</Properties>
</file>