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4-Energy Efficiency\BEM\_Policy\Cannabis Grow Lighting\PPF Approach\"/>
    </mc:Choice>
  </mc:AlternateContent>
  <bookViews>
    <workbookView xWindow="19320" yWindow="0" windowWidth="19080" windowHeight="21600"/>
  </bookViews>
  <sheets>
    <sheet name="Lighting Calculation" sheetId="3" r:id="rId1"/>
    <sheet name="Fixture Tables" sheetId="4" state="hidden" r:id="rId2"/>
    <sheet name="Version Notes" sheetId="5" state="hidden" r:id="rId3"/>
  </sheets>
  <definedNames>
    <definedName name="_xlnm.Print_Area" localSheetId="0">'Lighting Calculation'!$A$1:$Z$58</definedName>
    <definedName name="TABLE" localSheetId="0">'Lighting Calculation'!$B$2:$B$2</definedName>
    <definedName name="TABLE_2" localSheetId="0">'Lighting Calculation'!$B$2:$B$2</definedName>
    <definedName name="TABLE_3" localSheetId="0">'Lighting Calculation'!$B$2:$B$2</definedName>
    <definedName name="TABLE_4" localSheetId="0">'Lighting Calculation'!$B$2:$B$2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3" l="1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K11" i="3" l="1"/>
  <c r="M11" i="3" s="1"/>
  <c r="K12" i="3"/>
  <c r="M12" i="3" s="1"/>
  <c r="K13" i="3"/>
  <c r="M13" i="3" s="1"/>
  <c r="K14" i="3"/>
  <c r="M14" i="3" s="1"/>
  <c r="K15" i="3"/>
  <c r="M15" i="3" s="1"/>
  <c r="K16" i="3"/>
  <c r="M16" i="3" s="1"/>
  <c r="K17" i="3"/>
  <c r="M17" i="3" s="1"/>
  <c r="K18" i="3"/>
  <c r="M18" i="3" s="1"/>
  <c r="K19" i="3"/>
  <c r="M19" i="3" s="1"/>
  <c r="K20" i="3"/>
  <c r="M20" i="3" s="1"/>
  <c r="K21" i="3"/>
  <c r="M21" i="3" s="1"/>
  <c r="K22" i="3"/>
  <c r="M22" i="3" s="1"/>
  <c r="K23" i="3"/>
  <c r="M23" i="3" s="1"/>
  <c r="K24" i="3"/>
  <c r="M24" i="3" s="1"/>
  <c r="K10" i="3" l="1"/>
  <c r="J19" i="3"/>
  <c r="N19" i="3"/>
  <c r="O19" i="3" s="1"/>
  <c r="T19" i="3"/>
  <c r="W19" i="3"/>
  <c r="J22" i="3"/>
  <c r="N22" i="3"/>
  <c r="O22" i="3" s="1"/>
  <c r="T22" i="3"/>
  <c r="W22" i="3"/>
  <c r="J15" i="3"/>
  <c r="U15" i="3"/>
  <c r="V15" i="3" s="1"/>
  <c r="N15" i="3"/>
  <c r="O15" i="3" s="1"/>
  <c r="T15" i="3"/>
  <c r="W15" i="3"/>
  <c r="U19" i="3" l="1"/>
  <c r="V19" i="3" s="1"/>
  <c r="U22" i="3"/>
  <c r="V22" i="3" s="1"/>
  <c r="H3" i="4"/>
  <c r="N10" i="3"/>
  <c r="B11" i="4"/>
  <c r="B10" i="4"/>
  <c r="B9" i="4"/>
  <c r="B12" i="4" s="1"/>
  <c r="O10" i="3" l="1"/>
  <c r="W11" i="3"/>
  <c r="W12" i="3"/>
  <c r="W13" i="3"/>
  <c r="W14" i="3"/>
  <c r="W16" i="3"/>
  <c r="W17" i="3"/>
  <c r="W18" i="3"/>
  <c r="W20" i="3"/>
  <c r="W21" i="3"/>
  <c r="W23" i="3"/>
  <c r="W24" i="3"/>
  <c r="W10" i="3"/>
  <c r="Z10" i="3" s="1"/>
  <c r="N11" i="3"/>
  <c r="O11" i="3" s="1"/>
  <c r="N12" i="3"/>
  <c r="O12" i="3" s="1"/>
  <c r="N13" i="3"/>
  <c r="O13" i="3" s="1"/>
  <c r="N14" i="3"/>
  <c r="O14" i="3" s="1"/>
  <c r="N16" i="3"/>
  <c r="O16" i="3" s="1"/>
  <c r="N17" i="3"/>
  <c r="O17" i="3" s="1"/>
  <c r="N18" i="3"/>
  <c r="O18" i="3" s="1"/>
  <c r="N20" i="3"/>
  <c r="O20" i="3" s="1"/>
  <c r="N21" i="3"/>
  <c r="O21" i="3" s="1"/>
  <c r="N23" i="3"/>
  <c r="O23" i="3" s="1"/>
  <c r="N24" i="3"/>
  <c r="O24" i="3" s="1"/>
  <c r="Z11" i="3" l="1"/>
  <c r="J10" i="3"/>
  <c r="M10" i="3" s="1"/>
  <c r="F25" i="3"/>
  <c r="J11" i="3"/>
  <c r="J12" i="3"/>
  <c r="J13" i="3"/>
  <c r="J14" i="3"/>
  <c r="J16" i="3"/>
  <c r="J17" i="3"/>
  <c r="J18" i="3"/>
  <c r="J20" i="3"/>
  <c r="J21" i="3"/>
  <c r="J23" i="3"/>
  <c r="J24" i="3"/>
  <c r="Y11" i="3"/>
  <c r="Y15" i="3"/>
  <c r="Y17" i="3"/>
  <c r="Y19" i="3"/>
  <c r="Y21" i="3"/>
  <c r="Y22" i="3"/>
  <c r="Y23" i="3"/>
  <c r="Y24" i="3"/>
  <c r="U11" i="3"/>
  <c r="V11" i="3" s="1"/>
  <c r="U12" i="3"/>
  <c r="V12" i="3" s="1"/>
  <c r="U13" i="3"/>
  <c r="V13" i="3" s="1"/>
  <c r="U14" i="3"/>
  <c r="V14" i="3" s="1"/>
  <c r="U16" i="3"/>
  <c r="V16" i="3" s="1"/>
  <c r="U17" i="3"/>
  <c r="V17" i="3" s="1"/>
  <c r="U18" i="3"/>
  <c r="V18" i="3" s="1"/>
  <c r="U20" i="3"/>
  <c r="V20" i="3" s="1"/>
  <c r="U21" i="3"/>
  <c r="V21" i="3" s="1"/>
  <c r="U23" i="3"/>
  <c r="V23" i="3" s="1"/>
  <c r="U24" i="3"/>
  <c r="V24" i="3" s="1"/>
  <c r="U10" i="3"/>
  <c r="V10" i="3" s="1"/>
  <c r="Y10" i="3"/>
  <c r="T17" i="3"/>
  <c r="T21" i="3"/>
  <c r="Y20" i="3"/>
  <c r="T20" i="3"/>
  <c r="Y18" i="3"/>
  <c r="T18" i="3"/>
  <c r="Y16" i="3"/>
  <c r="T16" i="3"/>
  <c r="Y14" i="3"/>
  <c r="T14" i="3"/>
  <c r="Y12" i="3"/>
  <c r="T12" i="3"/>
  <c r="T10" i="3"/>
  <c r="T11" i="3"/>
  <c r="T23" i="3" l="1"/>
  <c r="P25" i="3"/>
  <c r="T24" i="3"/>
  <c r="J25" i="3"/>
  <c r="M25" i="3"/>
  <c r="Y13" i="3"/>
  <c r="Y25" i="3" s="1"/>
  <c r="Y27" i="3" s="1"/>
  <c r="Y31" i="3" s="1"/>
  <c r="T13" i="3"/>
  <c r="V25" i="3" l="1"/>
  <c r="Y34" i="3" s="1"/>
  <c r="T25" i="3"/>
  <c r="Y35" i="3" s="1"/>
</calcChain>
</file>

<file path=xl/sharedStrings.xml><?xml version="1.0" encoding="utf-8"?>
<sst xmlns="http://schemas.openxmlformats.org/spreadsheetml/2006/main" count="97" uniqueCount="80">
  <si>
    <t>PROJECT NAME:</t>
  </si>
  <si>
    <t>Fixture</t>
  </si>
  <si>
    <t>Total</t>
  </si>
  <si>
    <t>Item</t>
  </si>
  <si>
    <t>Location</t>
  </si>
  <si>
    <t>Watts</t>
  </si>
  <si>
    <t>kW</t>
  </si>
  <si>
    <t>PROPOSED SYSTEM</t>
  </si>
  <si>
    <t xml:space="preserve">kWh/ </t>
  </si>
  <si>
    <t>Unit</t>
  </si>
  <si>
    <t>Qty.</t>
  </si>
  <si>
    <t>Hrs/yr</t>
  </si>
  <si>
    <t>Year</t>
  </si>
  <si>
    <t>Cost</t>
  </si>
  <si>
    <t>Energy Efficiency Services</t>
  </si>
  <si>
    <t>Prepared By:</t>
  </si>
  <si>
    <t>PROJECT LOCATION (ADDRESS):</t>
  </si>
  <si>
    <t>Project Notes (for clarifications if necessary):</t>
  </si>
  <si>
    <t>input cells</t>
  </si>
  <si>
    <t>HVAC Factor</t>
  </si>
  <si>
    <t xml:space="preserve">Fixture </t>
  </si>
  <si>
    <t>umol/J</t>
  </si>
  <si>
    <t>Type</t>
  </si>
  <si>
    <t>Existing</t>
  </si>
  <si>
    <t>PPF umol/s</t>
  </si>
  <si>
    <t>Proposed</t>
  </si>
  <si>
    <t xml:space="preserve">PPF </t>
  </si>
  <si>
    <t>Materials</t>
  </si>
  <si>
    <t>Labor</t>
  </si>
  <si>
    <t>Misc</t>
  </si>
  <si>
    <t>Sales Tax Rate</t>
  </si>
  <si>
    <t>kWh/yr</t>
  </si>
  <si>
    <t>Energy Savings</t>
  </si>
  <si>
    <t>Project Cost</t>
  </si>
  <si>
    <t>kW Savings</t>
  </si>
  <si>
    <t>EXISTING SYSTEM</t>
  </si>
  <si>
    <t>Canopy</t>
  </si>
  <si>
    <t>Area Sq Ft</t>
  </si>
  <si>
    <t>Subtracted for Daylight</t>
  </si>
  <si>
    <t>Canopy Type</t>
  </si>
  <si>
    <t>Operating Hours</t>
  </si>
  <si>
    <t>Indoor Veg</t>
  </si>
  <si>
    <t>&lt; Conservative Typical</t>
  </si>
  <si>
    <t>Indoor Flower</t>
  </si>
  <si>
    <t>&lt;Typical</t>
  </si>
  <si>
    <t>Indoor Veg/Flower Combo</t>
  </si>
  <si>
    <t>&lt; Approx 3 wks veg, 7 wks flower (typical)</t>
  </si>
  <si>
    <t>Greenhouse Veg</t>
  </si>
  <si>
    <t>&lt; Trim ~1380 hrs off from indoor</t>
  </si>
  <si>
    <t>Greenhouse Flower</t>
  </si>
  <si>
    <t>Greenhouse Veg/Flower</t>
  </si>
  <si>
    <t>&lt; Trim ~1380 hrs off from indoor - P_1109764 used 4209 hrs and was veg/flower combo</t>
  </si>
  <si>
    <t>Greenhouse Non-Cannabis</t>
  </si>
  <si>
    <t>&lt; Aligned with cannabis veg</t>
  </si>
  <si>
    <t>Indoor Non-Cannabis</t>
  </si>
  <si>
    <t>&lt; Typical for lettuce</t>
  </si>
  <si>
    <t>umol/(m^2*s)</t>
  </si>
  <si>
    <t>Reference Formula</t>
  </si>
  <si>
    <t>Totals</t>
  </si>
  <si>
    <t>Annual</t>
  </si>
  <si>
    <t>Hours</t>
  </si>
  <si>
    <t>Cost ①</t>
  </si>
  <si>
    <t xml:space="preserve">Existing PPFD ② </t>
  </si>
  <si>
    <t>① If open market pricing is found to be substantially lower than the proposed pricing, PSE may make a pricing adjustment for the purposes of incentive calculation.</t>
  </si>
  <si>
    <t>Added in 5% hours reduction to baseline and proposed kWh calcs to account for downtime.</t>
  </si>
  <si>
    <t>Version</t>
  </si>
  <si>
    <t>Added in Data Validation note to hours cell</t>
  </si>
  <si>
    <t>Make (Model)</t>
  </si>
  <si>
    <t>Minor Formatting changes</t>
  </si>
  <si>
    <t>Check ③</t>
  </si>
  <si>
    <t>Added data validation notes to wattages and umol/j columns</t>
  </si>
  <si>
    <t>Added (3) to clarify the PPF sufficiency threshold</t>
  </si>
  <si>
    <t>Deleted bulk on the Fixture Tables Tab</t>
  </si>
  <si>
    <t>Credit: https://www.mars-hydro.com/info/what-ppfd-for-weed</t>
  </si>
  <si>
    <t>Changed threshold to 600 and 300 umol/(m^2*s) for flower and veg allowing a NC approach (from 650 and 325 before)</t>
  </si>
  <si>
    <t>Deleted "NC Eligible" rule</t>
  </si>
  <si>
    <t>Deleted PPFD comment, and added to (2) note</t>
  </si>
  <si>
    <t>Designated locked cells and locked workbook. Removed examples.</t>
  </si>
  <si>
    <r>
      <t xml:space="preserve">② If Existing PPFD cell is </t>
    </r>
    <r>
      <rPr>
        <sz val="9"/>
        <color rgb="FFC00000"/>
        <rFont val="Arial"/>
        <family val="2"/>
      </rPr>
      <t>red</t>
    </r>
    <r>
      <rPr>
        <sz val="9"/>
        <rFont val="Arial"/>
        <family val="2"/>
      </rPr>
      <t>, the existing lighting may not be sufficient, and a new construction approach may be considered. Thresholds are 600 umol/(m^2*s) for flower, and 300 umol/(m^2*s) for veg/non-cannabis.
③ If the proposed fixtures do not provide at least 85% of the baseline PPF, add proposed fixtures.</t>
    </r>
  </si>
  <si>
    <t>PSE Retrofit Horticultural Lighting Calculator Version 1.5 - 12/21/2022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</si>
</sst>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.0000_);_(&quot;$&quot;* \(#,##0.0000\);_(&quot;$&quot;* &quot;-&quot;??_);_(@_)"/>
    <numFmt numFmtId="167" formatCode="&quot;$&quot;#,##0.000"/>
    <numFmt numFmtId="168" formatCode="&quot;$&quot;#,##0.00"/>
    <numFmt numFmtId="169" formatCode="#,##0.0"/>
    <numFmt numFmtId="170" formatCode="&quot;$&quot;#,##0"/>
    <numFmt numFmtId="171" formatCode="#,##0.0_);\(#,##0.0\)"/>
    <numFmt numFmtId="172" formatCode="_(&quot;$&quot;* #,##0_);_(&quot;$&quot;* \(#,##0\);_(&quot;$&quot;* &quot;-&quot;??_);_(@_)"/>
    <numFmt numFmtId="173" formatCode="_(* #,##0_);_(* \(#,##0\);_(* &quot;-&quot;??_);_(@_)"/>
  </numFmts>
  <fonts count="35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Helv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2"/>
      <color indexed="23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i/>
      <u/>
      <sz val="18"/>
      <name val="Century Schoolbook"/>
      <family val="1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Helv"/>
    </font>
    <font>
      <b/>
      <i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3" fillId="0" borderId="0"/>
  </cellStyleXfs>
  <cellXfs count="325">
    <xf numFmtId="0" fontId="0" fillId="0" borderId="0" xfId="0"/>
    <xf numFmtId="0" fontId="3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vertical="center"/>
      <protection locked="0"/>
    </xf>
    <xf numFmtId="1" fontId="3" fillId="0" borderId="0" xfId="4" applyNumberFormat="1" applyFont="1" applyAlignment="1" applyProtection="1">
      <alignment horizontal="center" vertical="center"/>
      <protection locked="0"/>
    </xf>
    <xf numFmtId="2" fontId="3" fillId="0" borderId="0" xfId="4" applyNumberFormat="1" applyFont="1" applyAlignment="1" applyProtection="1">
      <alignment horizontal="center" vertical="center"/>
      <protection locked="0"/>
    </xf>
    <xf numFmtId="3" fontId="3" fillId="0" borderId="0" xfId="4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7" fillId="2" borderId="0" xfId="4" applyFont="1" applyFill="1" applyAlignment="1" applyProtection="1">
      <alignment vertical="center"/>
    </xf>
    <xf numFmtId="0" fontId="2" fillId="2" borderId="0" xfId="4" applyFont="1" applyFill="1" applyAlignment="1" applyProtection="1">
      <alignment vertical="center"/>
    </xf>
    <xf numFmtId="1" fontId="3" fillId="2" borderId="0" xfId="4" applyNumberFormat="1" applyFont="1" applyFill="1" applyAlignment="1" applyProtection="1">
      <alignment horizontal="center" vertical="center"/>
    </xf>
    <xf numFmtId="0" fontId="3" fillId="2" borderId="0" xfId="4" applyFont="1" applyFill="1" applyAlignment="1" applyProtection="1">
      <alignment vertical="center"/>
    </xf>
    <xf numFmtId="3" fontId="18" fillId="2" borderId="0" xfId="4" applyNumberFormat="1" applyFont="1" applyFill="1" applyAlignment="1" applyProtection="1">
      <alignment horizontal="center" vertical="center"/>
    </xf>
    <xf numFmtId="0" fontId="19" fillId="2" borderId="0" xfId="4" applyFont="1" applyFill="1" applyAlignment="1" applyProtection="1">
      <alignment horizontal="left" vertical="center"/>
    </xf>
    <xf numFmtId="0" fontId="2" fillId="2" borderId="0" xfId="4" applyFont="1" applyFill="1" applyAlignment="1" applyProtection="1">
      <alignment horizontal="center" vertical="center"/>
    </xf>
    <xf numFmtId="0" fontId="24" fillId="2" borderId="0" xfId="4" applyFont="1" applyFill="1" applyAlignment="1" applyProtection="1">
      <alignment horizontal="left" vertical="center"/>
    </xf>
    <xf numFmtId="0" fontId="1" fillId="2" borderId="0" xfId="4" applyFont="1" applyFill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0" fillId="3" borderId="17" xfId="4" applyFont="1" applyFill="1" applyBorder="1" applyAlignment="1" applyProtection="1">
      <alignment horizontal="center" vertical="center"/>
      <protection locked="0"/>
    </xf>
    <xf numFmtId="2" fontId="3" fillId="0" borderId="17" xfId="1" applyNumberFormat="1" applyFont="1" applyBorder="1" applyAlignment="1" applyProtection="1">
      <alignment horizontal="center" vertical="center"/>
    </xf>
    <xf numFmtId="3" fontId="3" fillId="3" borderId="17" xfId="1" applyNumberFormat="1" applyFont="1" applyFill="1" applyBorder="1" applyAlignment="1" applyProtection="1">
      <alignment horizontal="center" vertical="center"/>
      <protection locked="0"/>
    </xf>
    <xf numFmtId="3" fontId="3" fillId="0" borderId="17" xfId="1" applyNumberFormat="1" applyFont="1" applyBorder="1" applyAlignment="1" applyProtection="1">
      <alignment horizontal="center" vertical="center"/>
    </xf>
    <xf numFmtId="0" fontId="3" fillId="3" borderId="17" xfId="4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 vertical="center"/>
    </xf>
    <xf numFmtId="44" fontId="27" fillId="3" borderId="17" xfId="3" applyFont="1" applyFill="1" applyBorder="1" applyAlignment="1" applyProtection="1">
      <alignment horizontal="right" vertical="center"/>
      <protection locked="0"/>
    </xf>
    <xf numFmtId="164" fontId="3" fillId="3" borderId="11" xfId="4" applyNumberFormat="1" applyFont="1" applyFill="1" applyBorder="1" applyAlignment="1" applyProtection="1">
      <alignment horizontal="center" vertical="center"/>
      <protection locked="0"/>
    </xf>
    <xf numFmtId="0" fontId="0" fillId="3" borderId="17" xfId="4" applyFont="1" applyFill="1" applyBorder="1" applyAlignment="1" applyProtection="1">
      <alignment vertical="center"/>
      <protection locked="0"/>
    </xf>
    <xf numFmtId="1" fontId="3" fillId="3" borderId="17" xfId="1" applyNumberFormat="1" applyFont="1" applyFill="1" applyBorder="1" applyAlignment="1" applyProtection="1">
      <alignment horizontal="center" vertical="center"/>
      <protection locked="0"/>
    </xf>
    <xf numFmtId="1" fontId="3" fillId="3" borderId="17" xfId="4" applyNumberFormat="1" applyFont="1" applyFill="1" applyBorder="1" applyAlignment="1" applyProtection="1">
      <alignment horizontal="center" vertical="center"/>
      <protection locked="0"/>
    </xf>
    <xf numFmtId="2" fontId="3" fillId="0" borderId="1" xfId="4" applyNumberFormat="1" applyFont="1" applyBorder="1" applyAlignment="1" applyProtection="1">
      <alignment horizontal="center" vertical="center"/>
    </xf>
    <xf numFmtId="3" fontId="3" fillId="0" borderId="1" xfId="2" applyNumberFormat="1" applyFont="1" applyBorder="1" applyAlignment="1" applyProtection="1">
      <alignment horizontal="center" vertical="center"/>
    </xf>
    <xf numFmtId="164" fontId="3" fillId="0" borderId="1" xfId="4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" fontId="10" fillId="0" borderId="0" xfId="4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3" fillId="0" borderId="0" xfId="4" applyNumberFormat="1" applyFont="1" applyBorder="1" applyAlignment="1" applyProtection="1">
      <alignment horizontal="center" vertical="center"/>
      <protection locked="0"/>
    </xf>
    <xf numFmtId="1" fontId="3" fillId="0" borderId="0" xfId="4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horizontal="center" vertical="center"/>
    </xf>
    <xf numFmtId="0" fontId="3" fillId="0" borderId="0" xfId="4" applyFont="1" applyBorder="1" applyAlignment="1" applyProtection="1">
      <alignment horizontal="center" vertical="center"/>
      <protection locked="0"/>
    </xf>
    <xf numFmtId="0" fontId="3" fillId="0" borderId="0" xfId="4" applyFont="1" applyBorder="1" applyAlignment="1" applyProtection="1">
      <alignment vertical="center"/>
      <protection locked="0"/>
    </xf>
    <xf numFmtId="2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2" fontId="3" fillId="0" borderId="0" xfId="4" applyNumberFormat="1" applyFont="1" applyBorder="1" applyAlignment="1" applyProtection="1">
      <alignment horizontal="center" vertical="center"/>
      <protection locked="0"/>
    </xf>
    <xf numFmtId="1" fontId="6" fillId="0" borderId="0" xfId="4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right" vertical="center"/>
    </xf>
    <xf numFmtId="168" fontId="3" fillId="0" borderId="24" xfId="1" applyNumberFormat="1" applyFont="1" applyBorder="1" applyAlignment="1" applyProtection="1">
      <alignment horizontal="right" vertical="center"/>
    </xf>
    <xf numFmtId="168" fontId="3" fillId="0" borderId="20" xfId="1" applyNumberFormat="1" applyFont="1" applyBorder="1" applyAlignment="1" applyProtection="1">
      <alignment horizontal="right" vertical="center"/>
    </xf>
    <xf numFmtId="44" fontId="3" fillId="3" borderId="17" xfId="3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10" fillId="0" borderId="4" xfId="4" applyFont="1" applyBorder="1" applyAlignment="1" applyProtection="1">
      <alignment horizontal="center" vertical="center"/>
    </xf>
    <xf numFmtId="1" fontId="10" fillId="0" borderId="5" xfId="4" applyNumberFormat="1" applyFont="1" applyBorder="1" applyAlignment="1" applyProtection="1">
      <alignment horizontal="center" vertical="center"/>
    </xf>
    <xf numFmtId="0" fontId="10" fillId="0" borderId="5" xfId="4" applyFont="1" applyBorder="1" applyAlignment="1" applyProtection="1">
      <alignment horizontal="center" vertical="center"/>
    </xf>
    <xf numFmtId="2" fontId="10" fillId="0" borderId="5" xfId="4" applyNumberFormat="1" applyFont="1" applyBorder="1" applyAlignment="1" applyProtection="1">
      <alignment horizontal="center" vertical="center"/>
    </xf>
    <xf numFmtId="3" fontId="10" fillId="0" borderId="5" xfId="4" applyNumberFormat="1" applyFont="1" applyBorder="1" applyAlignment="1" applyProtection="1">
      <alignment horizontal="center" vertical="center"/>
    </xf>
    <xf numFmtId="0" fontId="10" fillId="0" borderId="2" xfId="4" applyFont="1" applyBorder="1" applyAlignment="1" applyProtection="1">
      <alignment horizontal="center" vertical="center"/>
    </xf>
    <xf numFmtId="1" fontId="10" fillId="0" borderId="1" xfId="4" applyNumberFormat="1" applyFont="1" applyBorder="1" applyAlignment="1" applyProtection="1">
      <alignment horizontal="center" vertical="center"/>
    </xf>
    <xf numFmtId="0" fontId="10" fillId="0" borderId="1" xfId="4" applyFont="1" applyBorder="1" applyAlignment="1" applyProtection="1">
      <alignment horizontal="center" vertical="center"/>
    </xf>
    <xf numFmtId="2" fontId="10" fillId="0" borderId="1" xfId="4" applyNumberFormat="1" applyFont="1" applyBorder="1" applyAlignment="1" applyProtection="1">
      <alignment horizontal="center" vertical="center"/>
    </xf>
    <xf numFmtId="3" fontId="10" fillId="0" borderId="1" xfId="4" applyNumberFormat="1" applyFont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3" fontId="1" fillId="4" borderId="0" xfId="2" applyNumberFormat="1" applyFont="1" applyFill="1" applyBorder="1" applyAlignment="1" applyProtection="1">
      <alignment horizontal="center" vertical="center"/>
    </xf>
    <xf numFmtId="2" fontId="14" fillId="4" borderId="0" xfId="4" applyNumberFormat="1" applyFont="1" applyFill="1" applyBorder="1" applyAlignment="1" applyProtection="1">
      <alignment horizontal="center" vertical="center"/>
    </xf>
    <xf numFmtId="3" fontId="3" fillId="4" borderId="0" xfId="2" applyNumberFormat="1" applyFont="1" applyFill="1" applyBorder="1" applyAlignment="1" applyProtection="1">
      <alignment horizontal="center" vertical="center"/>
    </xf>
    <xf numFmtId="2" fontId="13" fillId="4" borderId="8" xfId="4" applyNumberFormat="1" applyFont="1" applyFill="1" applyBorder="1" applyAlignment="1" applyProtection="1">
      <alignment horizontal="center" vertical="center"/>
    </xf>
    <xf numFmtId="0" fontId="3" fillId="4" borderId="0" xfId="4" applyFont="1" applyFill="1" applyAlignment="1" applyProtection="1">
      <alignment vertical="center"/>
    </xf>
    <xf numFmtId="0" fontId="3" fillId="4" borderId="0" xfId="4" applyFont="1" applyFill="1" applyBorder="1" applyAlignment="1" applyProtection="1">
      <alignment horizontal="center" vertical="center"/>
    </xf>
    <xf numFmtId="1" fontId="5" fillId="4" borderId="0" xfId="4" applyNumberFormat="1" applyFont="1" applyFill="1" applyBorder="1" applyAlignment="1" applyProtection="1">
      <alignment horizontal="center" vertical="center"/>
    </xf>
    <xf numFmtId="0" fontId="29" fillId="4" borderId="0" xfId="4" applyFont="1" applyFill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4" applyFont="1" applyFill="1" applyAlignment="1" applyProtection="1">
      <alignment horizontal="center" vertical="center"/>
    </xf>
    <xf numFmtId="169" fontId="3" fillId="0" borderId="0" xfId="4" applyNumberFormat="1" applyFont="1" applyBorder="1" applyAlignment="1" applyProtection="1">
      <alignment horizontal="center" vertical="center"/>
      <protection locked="0"/>
    </xf>
    <xf numFmtId="0" fontId="16" fillId="2" borderId="0" xfId="4" applyFont="1" applyFill="1" applyAlignment="1" applyProtection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4" borderId="0" xfId="0" applyFill="1"/>
    <xf numFmtId="0" fontId="20" fillId="4" borderId="31" xfId="0" applyFont="1" applyFill="1" applyBorder="1"/>
    <xf numFmtId="1" fontId="20" fillId="4" borderId="19" xfId="0" applyNumberFormat="1" applyFont="1" applyFill="1" applyBorder="1" applyAlignment="1">
      <alignment horizontal="center"/>
    </xf>
    <xf numFmtId="3" fontId="1" fillId="0" borderId="1" xfId="4" applyNumberFormat="1" applyFont="1" applyBorder="1" applyAlignment="1" applyProtection="1">
      <alignment horizontal="center" vertical="center"/>
    </xf>
    <xf numFmtId="0" fontId="30" fillId="4" borderId="0" xfId="4" applyFont="1" applyFill="1" applyBorder="1" applyAlignment="1" applyProtection="1">
      <alignment horizontal="center" vertical="center"/>
    </xf>
    <xf numFmtId="3" fontId="1" fillId="0" borderId="5" xfId="4" applyNumberFormat="1" applyFont="1" applyBorder="1" applyAlignment="1" applyProtection="1">
      <alignment horizontal="center" vertical="center"/>
    </xf>
    <xf numFmtId="0" fontId="1" fillId="0" borderId="5" xfId="4" applyFont="1" applyBorder="1" applyAlignment="1" applyProtection="1">
      <alignment horizontal="center" vertical="center"/>
    </xf>
    <xf numFmtId="0" fontId="1" fillId="0" borderId="1" xfId="4" applyFont="1" applyBorder="1" applyAlignment="1" applyProtection="1">
      <alignment horizontal="center" vertical="center"/>
    </xf>
    <xf numFmtId="4" fontId="3" fillId="3" borderId="17" xfId="1" applyNumberFormat="1" applyFont="1" applyFill="1" applyBorder="1" applyAlignment="1" applyProtection="1">
      <alignment horizontal="center" vertical="center"/>
      <protection locked="0"/>
    </xf>
    <xf numFmtId="3" fontId="3" fillId="0" borderId="3" xfId="2" applyNumberFormat="1" applyFont="1" applyBorder="1" applyAlignment="1" applyProtection="1">
      <alignment horizontal="center" vertical="center"/>
    </xf>
    <xf numFmtId="3" fontId="1" fillId="0" borderId="24" xfId="4" applyNumberFormat="1" applyFont="1" applyBorder="1" applyAlignment="1" applyProtection="1">
      <alignment horizontal="center" vertical="center"/>
    </xf>
    <xf numFmtId="3" fontId="1" fillId="0" borderId="3" xfId="4" applyNumberFormat="1" applyFont="1" applyBorder="1" applyAlignment="1" applyProtection="1">
      <alignment horizontal="center" vertical="center"/>
    </xf>
    <xf numFmtId="4" fontId="1" fillId="4" borderId="0" xfId="4" applyNumberFormat="1" applyFont="1" applyFill="1" applyBorder="1" applyAlignment="1" applyProtection="1">
      <alignment horizontal="right" vertical="center"/>
    </xf>
    <xf numFmtId="37" fontId="31" fillId="4" borderId="0" xfId="1" applyNumberFormat="1" applyFont="1" applyFill="1" applyBorder="1" applyAlignment="1" applyProtection="1">
      <alignment horizontal="center" vertical="center"/>
    </xf>
    <xf numFmtId="0" fontId="30" fillId="4" borderId="0" xfId="4" applyFont="1" applyFill="1" applyBorder="1" applyAlignment="1" applyProtection="1">
      <alignment horizontal="left" vertical="center"/>
    </xf>
    <xf numFmtId="1" fontId="1" fillId="0" borderId="5" xfId="4" applyNumberFormat="1" applyFont="1" applyBorder="1" applyAlignment="1" applyProtection="1">
      <alignment horizontal="center" vertical="center"/>
    </xf>
    <xf numFmtId="1" fontId="1" fillId="0" borderId="1" xfId="4" applyNumberFormat="1" applyFont="1" applyBorder="1" applyAlignment="1" applyProtection="1">
      <alignment horizontal="center" vertical="center"/>
    </xf>
    <xf numFmtId="0" fontId="1" fillId="0" borderId="5" xfId="4" applyFont="1" applyBorder="1" applyAlignment="1" applyProtection="1">
      <alignment horizontal="center" vertical="center" wrapText="1"/>
    </xf>
    <xf numFmtId="3" fontId="1" fillId="0" borderId="34" xfId="4" applyNumberFormat="1" applyFont="1" applyBorder="1" applyAlignment="1" applyProtection="1">
      <alignment horizontal="center" vertical="center"/>
    </xf>
    <xf numFmtId="3" fontId="1" fillId="0" borderId="33" xfId="4" applyNumberFormat="1" applyFont="1" applyBorder="1" applyAlignment="1" applyProtection="1">
      <alignment horizontal="center" vertical="center"/>
    </xf>
    <xf numFmtId="3" fontId="3" fillId="0" borderId="35" xfId="1" applyNumberFormat="1" applyFont="1" applyBorder="1" applyAlignment="1" applyProtection="1">
      <alignment horizontal="center" vertical="center"/>
    </xf>
    <xf numFmtId="3" fontId="3" fillId="0" borderId="10" xfId="1" applyNumberFormat="1" applyFont="1" applyBorder="1" applyAlignment="1" applyProtection="1">
      <alignment horizontal="center" vertical="center"/>
    </xf>
    <xf numFmtId="0" fontId="3" fillId="4" borderId="0" xfId="0" applyFont="1" applyFill="1"/>
    <xf numFmtId="0" fontId="15" fillId="4" borderId="0" xfId="4" applyFont="1" applyFill="1" applyBorder="1" applyAlignment="1" applyProtection="1">
      <alignment vertical="center"/>
    </xf>
    <xf numFmtId="0" fontId="33" fillId="2" borderId="0" xfId="4" applyFont="1" applyFill="1" applyAlignment="1" applyProtection="1"/>
    <xf numFmtId="0" fontId="3" fillId="0" borderId="0" xfId="0" applyFont="1"/>
    <xf numFmtId="0" fontId="1" fillId="0" borderId="1" xfId="4" applyFont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3" fillId="4" borderId="0" xfId="4" applyFont="1" applyFill="1" applyAlignment="1" applyProtection="1">
      <alignment horizontal="center" vertical="center"/>
    </xf>
    <xf numFmtId="1" fontId="3" fillId="4" borderId="0" xfId="4" applyNumberFormat="1" applyFont="1" applyFill="1" applyAlignment="1" applyProtection="1">
      <alignment horizontal="center" vertical="center"/>
    </xf>
    <xf numFmtId="2" fontId="3" fillId="4" borderId="0" xfId="4" applyNumberFormat="1" applyFont="1" applyFill="1" applyAlignment="1" applyProtection="1">
      <alignment horizontal="center" vertical="center"/>
    </xf>
    <xf numFmtId="3" fontId="3" fillId="4" borderId="0" xfId="4" applyNumberFormat="1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3" fontId="0" fillId="4" borderId="0" xfId="0" applyNumberFormat="1" applyFill="1" applyAlignment="1" applyProtection="1">
      <alignment vertical="center"/>
    </xf>
    <xf numFmtId="3" fontId="0" fillId="4" borderId="0" xfId="0" applyNumberFormat="1" applyFill="1" applyAlignment="1" applyProtection="1">
      <alignment horizontal="center" vertical="center"/>
    </xf>
    <xf numFmtId="4" fontId="0" fillId="4" borderId="0" xfId="0" applyNumberForma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1" fontId="4" fillId="2" borderId="0" xfId="4" applyNumberFormat="1" applyFont="1" applyFill="1" applyAlignment="1" applyProtection="1">
      <alignment horizontal="center" vertical="center"/>
    </xf>
    <xf numFmtId="2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3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horizontal="right" vertical="center"/>
    </xf>
    <xf numFmtId="2" fontId="23" fillId="2" borderId="0" xfId="4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2" fontId="3" fillId="4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</xf>
    <xf numFmtId="3" fontId="10" fillId="0" borderId="21" xfId="0" applyNumberFormat="1" applyFont="1" applyFill="1" applyBorder="1" applyAlignment="1" applyProtection="1">
      <alignment horizontal="left" vertical="center"/>
    </xf>
    <xf numFmtId="3" fontId="0" fillId="4" borderId="21" xfId="0" applyNumberFormat="1" applyFill="1" applyBorder="1" applyAlignment="1" applyProtection="1">
      <alignment horizontal="left" vertical="center"/>
    </xf>
    <xf numFmtId="0" fontId="0" fillId="4" borderId="21" xfId="0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4" fontId="10" fillId="0" borderId="5" xfId="0" applyNumberFormat="1" applyFont="1" applyBorder="1" applyAlignment="1" applyProtection="1">
      <alignment horizontal="center" vertical="center"/>
    </xf>
    <xf numFmtId="4" fontId="10" fillId="0" borderId="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3" fillId="0" borderId="12" xfId="4" quotePrefix="1" applyFont="1" applyBorder="1" applyAlignment="1" applyProtection="1">
      <alignment horizontal="center" vertical="center"/>
    </xf>
    <xf numFmtId="164" fontId="3" fillId="0" borderId="10" xfId="4" applyNumberFormat="1" applyFont="1" applyFill="1" applyBorder="1" applyAlignment="1" applyProtection="1">
      <alignment horizontal="center" vertical="center"/>
    </xf>
    <xf numFmtId="39" fontId="0" fillId="0" borderId="23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4" borderId="3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13" xfId="4" quotePrefix="1" applyFont="1" applyBorder="1" applyAlignment="1" applyProtection="1">
      <alignment horizontal="center" vertical="center"/>
    </xf>
    <xf numFmtId="164" fontId="3" fillId="0" borderId="11" xfId="4" applyNumberFormat="1" applyFont="1" applyFill="1" applyBorder="1" applyAlignment="1" applyProtection="1">
      <alignment horizontal="center" vertical="center"/>
    </xf>
    <xf numFmtId="39" fontId="0" fillId="0" borderId="17" xfId="0" applyNumberFormat="1" applyBorder="1" applyAlignment="1" applyProtection="1">
      <alignment horizontal="center" vertical="center"/>
    </xf>
    <xf numFmtId="3" fontId="0" fillId="0" borderId="17" xfId="0" applyNumberFormat="1" applyBorder="1" applyAlignment="1" applyProtection="1">
      <alignment horizontal="center" vertical="center"/>
    </xf>
    <xf numFmtId="0" fontId="3" fillId="0" borderId="4" xfId="4" quotePrefix="1" applyFont="1" applyBorder="1" applyAlignment="1" applyProtection="1">
      <alignment horizontal="center" vertical="center"/>
    </xf>
    <xf numFmtId="164" fontId="3" fillId="0" borderId="17" xfId="4" applyNumberFormat="1" applyFont="1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vertical="center"/>
    </xf>
    <xf numFmtId="0" fontId="3" fillId="0" borderId="18" xfId="4" quotePrefix="1" applyFont="1" applyBorder="1" applyAlignment="1" applyProtection="1">
      <alignment horizontal="center" vertical="center"/>
    </xf>
    <xf numFmtId="0" fontId="3" fillId="0" borderId="1" xfId="4" applyFont="1" applyBorder="1" applyAlignment="1" applyProtection="1">
      <alignment horizontal="center" vertical="center"/>
    </xf>
    <xf numFmtId="1" fontId="3" fillId="0" borderId="1" xfId="4" applyNumberFormat="1" applyFont="1" applyBorder="1" applyAlignment="1" applyProtection="1">
      <alignment horizontal="center" vertical="center"/>
    </xf>
    <xf numFmtId="3" fontId="3" fillId="0" borderId="1" xfId="4" applyNumberFormat="1" applyFont="1" applyBorder="1" applyAlignment="1" applyProtection="1">
      <alignment horizontal="center" vertical="center"/>
    </xf>
    <xf numFmtId="1" fontId="3" fillId="0" borderId="16" xfId="4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43" fontId="3" fillId="0" borderId="1" xfId="1" applyBorder="1" applyAlignment="1" applyProtection="1">
      <alignment horizontal="right" vertical="center"/>
    </xf>
    <xf numFmtId="168" fontId="3" fillId="0" borderId="3" xfId="3" applyNumberFormat="1" applyBorder="1" applyAlignment="1" applyProtection="1">
      <alignment horizontal="right" vertical="center"/>
    </xf>
    <xf numFmtId="0" fontId="3" fillId="4" borderId="36" xfId="4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2" fontId="1" fillId="4" borderId="0" xfId="0" applyNumberFormat="1" applyFont="1" applyFill="1" applyBorder="1" applyAlignment="1" applyProtection="1">
      <alignment horizontal="center" vertical="center"/>
    </xf>
    <xf numFmtId="3" fontId="0" fillId="4" borderId="0" xfId="0" applyNumberFormat="1" applyFill="1" applyBorder="1" applyAlignment="1" applyProtection="1">
      <alignment vertical="center"/>
    </xf>
    <xf numFmtId="3" fontId="1" fillId="4" borderId="0" xfId="0" applyNumberFormat="1" applyFont="1" applyFill="1" applyBorder="1" applyAlignment="1" applyProtection="1">
      <alignment horizontal="center" vertical="center"/>
    </xf>
    <xf numFmtId="4" fontId="0" fillId="4" borderId="0" xfId="0" applyNumberFormat="1" applyFill="1" applyBorder="1" applyAlignment="1" applyProtection="1">
      <alignment horizontal="right" vertical="center"/>
    </xf>
    <xf numFmtId="44" fontId="1" fillId="4" borderId="0" xfId="3" applyFont="1" applyFill="1" applyBorder="1" applyAlignment="1" applyProtection="1">
      <alignment horizontal="right" vertical="center"/>
    </xf>
    <xf numFmtId="0" fontId="11" fillId="4" borderId="0" xfId="4" applyFont="1" applyFill="1" applyAlignment="1" applyProtection="1">
      <alignment horizontal="center" vertical="center"/>
    </xf>
    <xf numFmtId="1" fontId="12" fillId="4" borderId="0" xfId="4" applyNumberFormat="1" applyFont="1" applyFill="1" applyBorder="1" applyAlignment="1" applyProtection="1">
      <alignment horizontal="center" vertical="center"/>
    </xf>
    <xf numFmtId="1" fontId="13" fillId="4" borderId="0" xfId="4" applyNumberFormat="1" applyFont="1" applyFill="1" applyBorder="1" applyAlignment="1" applyProtection="1">
      <alignment horizontal="center" vertical="center"/>
    </xf>
    <xf numFmtId="3" fontId="13" fillId="4" borderId="0" xfId="4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right" vertical="center"/>
    </xf>
    <xf numFmtId="168" fontId="6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3" fontId="6" fillId="4" borderId="0" xfId="0" applyNumberFormat="1" applyFont="1" applyFill="1" applyBorder="1" applyAlignment="1" applyProtection="1">
      <alignment vertical="center"/>
    </xf>
    <xf numFmtId="3" fontId="6" fillId="4" borderId="0" xfId="0" applyNumberFormat="1" applyFont="1" applyFill="1" applyBorder="1" applyAlignment="1" applyProtection="1">
      <alignment horizontal="center" vertical="center"/>
    </xf>
    <xf numFmtId="4" fontId="31" fillId="4" borderId="0" xfId="0" applyNumberFormat="1" applyFont="1" applyFill="1" applyBorder="1" applyAlignment="1" applyProtection="1">
      <alignment horizontal="right" vertical="center"/>
    </xf>
    <xf numFmtId="168" fontId="31" fillId="4" borderId="0" xfId="3" applyNumberFormat="1" applyFont="1" applyFill="1" applyBorder="1" applyAlignment="1" applyProtection="1">
      <alignment horizontal="right" vertical="center"/>
    </xf>
    <xf numFmtId="0" fontId="21" fillId="4" borderId="7" xfId="4" applyFont="1" applyFill="1" applyBorder="1" applyAlignment="1" applyProtection="1">
      <alignment horizontal="left" vertical="center"/>
    </xf>
    <xf numFmtId="1" fontId="12" fillId="4" borderId="8" xfId="4" applyNumberFormat="1" applyFont="1" applyFill="1" applyBorder="1" applyAlignment="1" applyProtection="1">
      <alignment horizontal="center" vertical="center"/>
    </xf>
    <xf numFmtId="0" fontId="13" fillId="4" borderId="8" xfId="4" applyFont="1" applyFill="1" applyBorder="1" applyAlignment="1" applyProtection="1">
      <alignment vertical="center"/>
    </xf>
    <xf numFmtId="1" fontId="13" fillId="4" borderId="8" xfId="4" applyNumberFormat="1" applyFont="1" applyFill="1" applyBorder="1" applyAlignment="1" applyProtection="1">
      <alignment horizontal="center" vertical="center"/>
    </xf>
    <xf numFmtId="3" fontId="13" fillId="4" borderId="8" xfId="4" applyNumberFormat="1" applyFont="1" applyFill="1" applyBorder="1" applyAlignment="1" applyProtection="1">
      <alignment horizontal="center" vertical="center"/>
    </xf>
    <xf numFmtId="3" fontId="3" fillId="4" borderId="22" xfId="4" applyNumberFormat="1" applyFont="1" applyFill="1" applyBorder="1" applyAlignment="1" applyProtection="1">
      <alignment horizontal="center" vertical="center"/>
    </xf>
    <xf numFmtId="3" fontId="3" fillId="4" borderId="0" xfId="4" applyNumberFormat="1" applyFont="1" applyFill="1" applyBorder="1" applyAlignment="1" applyProtection="1">
      <alignment horizontal="center" vertical="center"/>
    </xf>
    <xf numFmtId="0" fontId="1" fillId="4" borderId="0" xfId="4" applyFont="1" applyFill="1" applyBorder="1" applyAlignment="1" applyProtection="1">
      <alignment horizontal="right" vertical="center"/>
    </xf>
    <xf numFmtId="168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44" fontId="3" fillId="4" borderId="0" xfId="3" applyFont="1" applyFill="1" applyBorder="1" applyAlignment="1" applyProtection="1">
      <alignment vertical="center"/>
    </xf>
    <xf numFmtId="0" fontId="24" fillId="4" borderId="0" xfId="4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 indent="1"/>
    </xf>
    <xf numFmtId="4" fontId="31" fillId="4" borderId="0" xfId="0" applyNumberFormat="1" applyFont="1" applyFill="1" applyAlignment="1" applyProtection="1">
      <alignment horizontal="right" vertical="center"/>
    </xf>
    <xf numFmtId="164" fontId="3" fillId="4" borderId="0" xfId="4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right" vertical="center"/>
    </xf>
    <xf numFmtId="165" fontId="3" fillId="4" borderId="0" xfId="5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3" fontId="6" fillId="4" borderId="0" xfId="0" applyNumberFormat="1" applyFont="1" applyFill="1" applyAlignment="1" applyProtection="1">
      <alignment horizontal="center" vertical="center"/>
    </xf>
    <xf numFmtId="0" fontId="31" fillId="4" borderId="0" xfId="0" applyFont="1" applyFill="1" applyAlignment="1" applyProtection="1">
      <alignment horizontal="right" vertical="center"/>
    </xf>
    <xf numFmtId="172" fontId="6" fillId="4" borderId="0" xfId="3" applyNumberFormat="1" applyFont="1" applyFill="1" applyBorder="1" applyAlignment="1" applyProtection="1">
      <alignment vertical="center"/>
    </xf>
    <xf numFmtId="172" fontId="6" fillId="4" borderId="0" xfId="3" applyNumberFormat="1" applyFont="1" applyFill="1" applyAlignment="1" applyProtection="1">
      <alignment vertical="center"/>
    </xf>
    <xf numFmtId="172" fontId="30" fillId="4" borderId="0" xfId="3" applyNumberFormat="1" applyFont="1" applyFill="1" applyAlignment="1" applyProtection="1">
      <alignment horizontal="right" vertical="center"/>
    </xf>
    <xf numFmtId="170" fontId="30" fillId="4" borderId="0" xfId="3" applyNumberFormat="1" applyFont="1" applyFill="1" applyAlignment="1" applyProtection="1">
      <alignment vertical="center"/>
    </xf>
    <xf numFmtId="0" fontId="13" fillId="4" borderId="0" xfId="4" applyFont="1" applyFill="1" applyAlignment="1" applyProtection="1">
      <alignment horizontal="center" vertical="center"/>
    </xf>
    <xf numFmtId="0" fontId="13" fillId="4" borderId="0" xfId="4" applyFont="1" applyFill="1" applyAlignment="1" applyProtection="1">
      <alignment vertical="center"/>
    </xf>
    <xf numFmtId="1" fontId="13" fillId="4" borderId="0" xfId="0" applyNumberFormat="1" applyFont="1" applyFill="1" applyAlignment="1" applyProtection="1">
      <alignment horizontal="center" vertical="center"/>
    </xf>
    <xf numFmtId="2" fontId="13" fillId="4" borderId="0" xfId="0" applyNumberFormat="1" applyFont="1" applyFill="1" applyAlignment="1" applyProtection="1">
      <alignment horizontal="center" vertical="center"/>
    </xf>
    <xf numFmtId="3" fontId="13" fillId="4" borderId="0" xfId="0" applyNumberFormat="1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21" fillId="4" borderId="0" xfId="4" applyFont="1" applyFill="1" applyBorder="1" applyAlignment="1" applyProtection="1">
      <alignment horizontal="center" vertical="center"/>
    </xf>
    <xf numFmtId="1" fontId="10" fillId="4" borderId="0" xfId="4" applyNumberFormat="1" applyFont="1" applyFill="1" applyBorder="1" applyAlignment="1" applyProtection="1">
      <alignment horizontal="left" vertical="center"/>
    </xf>
    <xf numFmtId="0" fontId="13" fillId="4" borderId="0" xfId="4" applyFont="1" applyFill="1" applyBorder="1" applyAlignment="1" applyProtection="1">
      <alignment vertical="center"/>
    </xf>
    <xf numFmtId="1" fontId="3" fillId="4" borderId="0" xfId="4" applyNumberFormat="1" applyFont="1" applyFill="1" applyBorder="1" applyAlignment="1" applyProtection="1">
      <alignment horizontal="center" vertical="center"/>
    </xf>
    <xf numFmtId="2" fontId="3" fillId="4" borderId="0" xfId="4" applyNumberFormat="1" applyFont="1" applyFill="1" applyBorder="1" applyAlignment="1" applyProtection="1">
      <alignment horizontal="center" vertical="center"/>
    </xf>
    <xf numFmtId="166" fontId="6" fillId="4" borderId="0" xfId="3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3" fontId="0" fillId="4" borderId="0" xfId="0" applyNumberForma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right" vertical="center"/>
    </xf>
    <xf numFmtId="173" fontId="18" fillId="4" borderId="0" xfId="1" applyNumberFormat="1" applyFont="1" applyFill="1" applyBorder="1" applyAlignment="1" applyProtection="1">
      <alignment horizontal="right" vertical="center"/>
    </xf>
    <xf numFmtId="0" fontId="32" fillId="4" borderId="0" xfId="0" applyFont="1" applyFill="1" applyAlignment="1" applyProtection="1">
      <alignment vertical="center"/>
    </xf>
    <xf numFmtId="0" fontId="6" fillId="4" borderId="0" xfId="4" applyFont="1" applyFill="1" applyBorder="1" applyAlignment="1" applyProtection="1">
      <alignment horizontal="center" vertical="center"/>
    </xf>
    <xf numFmtId="1" fontId="13" fillId="4" borderId="0" xfId="0" applyNumberFormat="1" applyFont="1" applyFill="1" applyBorder="1" applyAlignment="1" applyProtection="1">
      <alignment horizontal="center" vertical="center"/>
    </xf>
    <xf numFmtId="2" fontId="13" fillId="4" borderId="0" xfId="0" applyNumberFormat="1" applyFont="1" applyFill="1" applyBorder="1" applyAlignment="1" applyProtection="1">
      <alignment horizontal="center" vertical="center"/>
    </xf>
    <xf numFmtId="3" fontId="13" fillId="4" borderId="0" xfId="0" applyNumberFormat="1" applyFont="1" applyFill="1" applyBorder="1" applyAlignment="1" applyProtection="1">
      <alignment vertical="center"/>
    </xf>
    <xf numFmtId="44" fontId="6" fillId="4" borderId="0" xfId="3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vertical="center"/>
    </xf>
    <xf numFmtId="1" fontId="6" fillId="4" borderId="0" xfId="5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vertical="center"/>
    </xf>
    <xf numFmtId="1" fontId="0" fillId="4" borderId="0" xfId="0" applyNumberFormat="1" applyFill="1" applyAlignment="1" applyProtection="1">
      <alignment horizontal="center" vertical="center"/>
    </xf>
    <xf numFmtId="2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right" vertical="center"/>
    </xf>
    <xf numFmtId="167" fontId="6" fillId="4" borderId="0" xfId="3" applyNumberFormat="1" applyFont="1" applyFill="1" applyBorder="1" applyAlignment="1" applyProtection="1">
      <alignment horizontal="center" vertical="center"/>
    </xf>
    <xf numFmtId="2" fontId="10" fillId="4" borderId="0" xfId="0" applyNumberFormat="1" applyFont="1" applyFill="1" applyBorder="1" applyAlignment="1" applyProtection="1">
      <alignment horizontal="center" vertical="center"/>
    </xf>
    <xf numFmtId="170" fontId="3" fillId="4" borderId="0" xfId="3" applyNumberFormat="1" applyFont="1" applyFill="1" applyBorder="1" applyAlignment="1" applyProtection="1">
      <alignment horizontal="center" vertical="center"/>
    </xf>
    <xf numFmtId="0" fontId="3" fillId="4" borderId="0" xfId="4" applyFont="1" applyFill="1" applyBorder="1" applyAlignment="1" applyProtection="1">
      <alignment vertical="center"/>
    </xf>
    <xf numFmtId="164" fontId="31" fillId="4" borderId="0" xfId="4" applyNumberFormat="1" applyFont="1" applyFill="1" applyBorder="1" applyAlignment="1" applyProtection="1">
      <alignment horizontal="center" vertical="center"/>
    </xf>
    <xf numFmtId="168" fontId="6" fillId="4" borderId="0" xfId="0" applyNumberFormat="1" applyFont="1" applyFill="1" applyBorder="1" applyAlignment="1" applyProtection="1">
      <alignment horizontal="center" vertical="center"/>
    </xf>
    <xf numFmtId="3" fontId="7" fillId="4" borderId="0" xfId="4" applyNumberFormat="1" applyFont="1" applyFill="1" applyBorder="1" applyAlignment="1" applyProtection="1">
      <alignment horizontal="center" vertical="center"/>
    </xf>
    <xf numFmtId="0" fontId="8" fillId="4" borderId="0" xfId="4" applyFon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</xf>
    <xf numFmtId="2" fontId="7" fillId="4" borderId="0" xfId="4" applyNumberFormat="1" applyFont="1" applyFill="1" applyBorder="1" applyAlignment="1" applyProtection="1">
      <alignment horizontal="center" vertical="center"/>
    </xf>
    <xf numFmtId="170" fontId="9" fillId="4" borderId="0" xfId="3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4" applyFont="1" applyFill="1" applyBorder="1" applyAlignment="1" applyProtection="1">
      <alignment vertical="center"/>
    </xf>
    <xf numFmtId="0" fontId="10" fillId="4" borderId="0" xfId="4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center" vertical="center"/>
    </xf>
    <xf numFmtId="1" fontId="3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2" fontId="3" fillId="0" borderId="0" xfId="4" applyNumberFormat="1" applyFont="1" applyAlignment="1" applyProtection="1">
      <alignment horizontal="center" vertical="center"/>
    </xf>
    <xf numFmtId="3" fontId="3" fillId="0" borderId="0" xfId="4" applyNumberFormat="1" applyFont="1" applyAlignment="1" applyProtection="1">
      <alignment horizontal="center" vertical="center"/>
    </xf>
    <xf numFmtId="3" fontId="3" fillId="0" borderId="0" xfId="4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4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3" fontId="0" fillId="0" borderId="0" xfId="0" quotePrefix="1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26" fillId="0" borderId="0" xfId="4" applyFont="1" applyFill="1" applyBorder="1" applyAlignment="1" applyProtection="1">
      <alignment horizontal="center" vertical="center"/>
    </xf>
    <xf numFmtId="1" fontId="22" fillId="0" borderId="0" xfId="4" applyNumberFormat="1" applyFon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vertical="center"/>
    </xf>
    <xf numFmtId="1" fontId="3" fillId="0" borderId="0" xfId="4" applyNumberFormat="1" applyFont="1" applyBorder="1" applyAlignment="1" applyProtection="1">
      <alignment horizontal="center" vertical="center"/>
    </xf>
    <xf numFmtId="1" fontId="0" fillId="3" borderId="18" xfId="1" applyNumberFormat="1" applyFont="1" applyFill="1" applyBorder="1" applyAlignment="1" applyProtection="1">
      <alignment horizontal="center" vertical="center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37" fontId="3" fillId="3" borderId="19" xfId="4" applyNumberFormat="1" applyFont="1" applyFill="1" applyBorder="1" applyAlignment="1" applyProtection="1">
      <alignment horizontal="center" vertical="center"/>
      <protection locked="0"/>
    </xf>
    <xf numFmtId="171" fontId="0" fillId="3" borderId="18" xfId="1" applyNumberFormat="1" applyFont="1" applyFill="1" applyBorder="1" applyAlignment="1" applyProtection="1">
      <alignment horizontal="center" vertical="center"/>
      <protection locked="0"/>
    </xf>
    <xf numFmtId="39" fontId="0" fillId="3" borderId="10" xfId="1" applyNumberFormat="1" applyFont="1" applyFill="1" applyBorder="1" applyAlignment="1" applyProtection="1">
      <alignment horizontal="center" vertical="center"/>
      <protection locked="0"/>
    </xf>
    <xf numFmtId="39" fontId="0" fillId="3" borderId="18" xfId="1" applyNumberFormat="1" applyFont="1" applyFill="1" applyBorder="1" applyAlignment="1" applyProtection="1">
      <alignment horizontal="center" vertical="center"/>
      <protection locked="0"/>
    </xf>
    <xf numFmtId="168" fontId="31" fillId="3" borderId="0" xfId="3" applyNumberFormat="1" applyFont="1" applyFill="1" applyBorder="1" applyAlignment="1" applyProtection="1">
      <alignment horizontal="right" vertical="center"/>
      <protection locked="0"/>
    </xf>
    <xf numFmtId="10" fontId="31" fillId="3" borderId="21" xfId="5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/>
    <xf numFmtId="0" fontId="0" fillId="4" borderId="0" xfId="0" applyFill="1" applyAlignment="1">
      <alignment horizontal="left"/>
    </xf>
    <xf numFmtId="0" fontId="0" fillId="0" borderId="0" xfId="0" applyProtection="1"/>
    <xf numFmtId="0" fontId="3" fillId="0" borderId="0" xfId="0" applyFont="1" applyProtection="1"/>
    <xf numFmtId="0" fontId="0" fillId="4" borderId="39" xfId="0" applyFill="1" applyBorder="1" applyAlignment="1" applyProtection="1">
      <alignment vertical="center"/>
    </xf>
    <xf numFmtId="0" fontId="0" fillId="4" borderId="40" xfId="0" applyFill="1" applyBorder="1" applyAlignment="1" applyProtection="1">
      <alignment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/>
    </xf>
    <xf numFmtId="1" fontId="0" fillId="3" borderId="10" xfId="1" applyNumberFormat="1" applyFont="1" applyFill="1" applyBorder="1" applyAlignment="1" applyProtection="1">
      <alignment horizontal="center" vertical="center"/>
      <protection locked="0"/>
    </xf>
    <xf numFmtId="1" fontId="0" fillId="3" borderId="17" xfId="1" applyNumberFormat="1" applyFont="1" applyFill="1" applyBorder="1" applyAlignment="1" applyProtection="1">
      <alignment horizontal="center" vertical="center"/>
      <protection locked="0"/>
    </xf>
    <xf numFmtId="39" fontId="0" fillId="3" borderId="11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 indent="1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4" fillId="3" borderId="29" xfId="4" applyFont="1" applyFill="1" applyBorder="1" applyAlignment="1" applyProtection="1">
      <alignment horizontal="left" vertical="top" wrapText="1"/>
      <protection locked="0"/>
    </xf>
    <xf numFmtId="0" fontId="24" fillId="3" borderId="0" xfId="4" applyFont="1" applyFill="1" applyBorder="1" applyAlignment="1" applyProtection="1">
      <alignment horizontal="left" vertical="top"/>
      <protection locked="0"/>
    </xf>
    <xf numFmtId="0" fontId="24" fillId="3" borderId="15" xfId="4" applyFont="1" applyFill="1" applyBorder="1" applyAlignment="1" applyProtection="1">
      <alignment horizontal="left" vertical="top"/>
      <protection locked="0"/>
    </xf>
    <xf numFmtId="0" fontId="24" fillId="3" borderId="29" xfId="4" applyFont="1" applyFill="1" applyBorder="1" applyAlignment="1" applyProtection="1">
      <alignment horizontal="left" vertical="top"/>
      <protection locked="0"/>
    </xf>
    <xf numFmtId="0" fontId="24" fillId="3" borderId="14" xfId="4" applyFont="1" applyFill="1" applyBorder="1" applyAlignment="1" applyProtection="1">
      <alignment horizontal="left" vertical="top"/>
      <protection locked="0"/>
    </xf>
    <xf numFmtId="0" fontId="24" fillId="3" borderId="9" xfId="4" applyFont="1" applyFill="1" applyBorder="1" applyAlignment="1" applyProtection="1">
      <alignment horizontal="left" vertical="top"/>
      <protection locked="0"/>
    </xf>
    <xf numFmtId="0" fontId="24" fillId="3" borderId="25" xfId="4" applyFont="1" applyFill="1" applyBorder="1" applyAlignment="1" applyProtection="1">
      <alignment horizontal="left" vertical="top"/>
      <protection locked="0"/>
    </xf>
    <xf numFmtId="0" fontId="28" fillId="3" borderId="26" xfId="0" applyFont="1" applyFill="1" applyBorder="1" applyAlignment="1" applyProtection="1">
      <alignment horizontal="center" vertical="center"/>
    </xf>
    <xf numFmtId="0" fontId="28" fillId="3" borderId="27" xfId="0" applyFont="1" applyFill="1" applyBorder="1" applyAlignment="1" applyProtection="1">
      <alignment horizontal="center" vertical="center"/>
    </xf>
    <xf numFmtId="0" fontId="28" fillId="3" borderId="28" xfId="0" applyFont="1" applyFill="1" applyBorder="1" applyAlignment="1" applyProtection="1">
      <alignment horizontal="center" vertical="center"/>
    </xf>
    <xf numFmtId="0" fontId="1" fillId="0" borderId="23" xfId="4" applyFont="1" applyBorder="1" applyAlignment="1" applyProtection="1">
      <alignment horizontal="center" vertical="center" wrapText="1"/>
    </xf>
    <xf numFmtId="0" fontId="1" fillId="0" borderId="1" xfId="4" applyFont="1" applyBorder="1" applyAlignment="1" applyProtection="1">
      <alignment horizontal="center" vertical="center" wrapText="1"/>
    </xf>
    <xf numFmtId="0" fontId="23" fillId="3" borderId="9" xfId="4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20" fillId="0" borderId="26" xfId="4" applyFont="1" applyBorder="1" applyAlignment="1" applyProtection="1">
      <alignment horizontal="center" vertical="center"/>
    </xf>
    <xf numFmtId="0" fontId="20" fillId="0" borderId="27" xfId="4" applyFont="1" applyBorder="1" applyAlignment="1" applyProtection="1">
      <alignment horizontal="center" vertical="center"/>
    </xf>
    <xf numFmtId="0" fontId="20" fillId="0" borderId="28" xfId="4" applyFont="1" applyBorder="1" applyAlignment="1" applyProtection="1">
      <alignment horizontal="center" vertical="center"/>
    </xf>
    <xf numFmtId="0" fontId="3" fillId="0" borderId="37" xfId="4" applyFont="1" applyBorder="1" applyAlignment="1" applyProtection="1">
      <alignment horizontal="center" vertical="center"/>
    </xf>
    <xf numFmtId="0" fontId="3" fillId="0" borderId="38" xfId="4" applyFont="1" applyBorder="1" applyAlignment="1" applyProtection="1">
      <alignment horizontal="center" vertical="center"/>
    </xf>
    <xf numFmtId="0" fontId="33" fillId="2" borderId="21" xfId="4" applyFont="1" applyFill="1" applyBorder="1" applyAlignment="1" applyProtection="1">
      <alignment horizontal="left" vertical="top" wrapText="1"/>
    </xf>
  </cellXfs>
  <cellStyles count="7">
    <cellStyle name="Comma" xfId="1" builtinId="3"/>
    <cellStyle name="Comma_NASW110 (2)" xfId="2"/>
    <cellStyle name="Currency" xfId="3" builtinId="4"/>
    <cellStyle name="Normal" xfId="0" builtinId="0"/>
    <cellStyle name="Normal 3" xfId="6"/>
    <cellStyle name="Normal_NASW110 (2)" xfId="4"/>
    <cellStyle name="Percent" xfId="5" builtinId="5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4</xdr:col>
      <xdr:colOff>734866</xdr:colOff>
      <xdr:row>2</xdr:row>
      <xdr:rowOff>284069</xdr:rowOff>
    </xdr:to>
    <xdr:pic>
      <xdr:nvPicPr>
        <xdr:cNvPr id="2058" name="Picture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3305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68580</xdr:rowOff>
    </xdr:from>
    <xdr:to>
      <xdr:col>6</xdr:col>
      <xdr:colOff>480680</xdr:colOff>
      <xdr:row>36</xdr:row>
      <xdr:rowOff>138616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590800"/>
          <a:ext cx="6896720" cy="2081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I109"/>
  <sheetViews>
    <sheetView tabSelected="1" zoomScale="70" zoomScaleNormal="70" workbookViewId="0">
      <selection activeCell="L11" sqref="L11"/>
    </sheetView>
  </sheetViews>
  <sheetFormatPr defaultColWidth="9.109375" defaultRowHeight="13.2" zeroHeight="1"/>
  <cols>
    <col min="1" max="1" width="8" style="63" customWidth="1"/>
    <col min="2" max="2" width="5.6640625" style="1" customWidth="1"/>
    <col min="3" max="3" width="8.33203125" style="2" customWidth="1"/>
    <col min="4" max="4" width="24.77734375" style="2" customWidth="1"/>
    <col min="5" max="5" width="25" style="1" customWidth="1"/>
    <col min="6" max="6" width="8.6640625" style="3" customWidth="1"/>
    <col min="7" max="7" width="12.5546875" style="3" customWidth="1"/>
    <col min="8" max="8" width="16.33203125" style="2" customWidth="1"/>
    <col min="9" max="9" width="7.6640625" style="3" customWidth="1"/>
    <col min="10" max="10" width="8.109375" style="4" customWidth="1"/>
    <col min="11" max="12" width="7.6640625" style="5" customWidth="1"/>
    <col min="13" max="14" width="12" style="5" customWidth="1"/>
    <col min="15" max="15" width="16.77734375" style="5" customWidth="1"/>
    <col min="16" max="16" width="8.6640625" style="6" customWidth="1"/>
    <col min="17" max="17" width="31" style="6" customWidth="1"/>
    <col min="18" max="18" width="10.33203125" style="7" customWidth="1"/>
    <col min="19" max="19" width="9" style="7" customWidth="1"/>
    <col min="20" max="20" width="10.33203125" style="7" customWidth="1"/>
    <col min="21" max="21" width="8.6640625" style="79" customWidth="1"/>
    <col min="22" max="23" width="12.44140625" style="8" customWidth="1"/>
    <col min="24" max="24" width="10.6640625" style="47" customWidth="1"/>
    <col min="25" max="25" width="17.44140625" style="47" customWidth="1"/>
    <col min="26" max="26" width="26.33203125" style="63" customWidth="1"/>
    <col min="27" max="262" width="0" style="6" hidden="1" customWidth="1"/>
    <col min="263" max="16384" width="9.109375" style="6"/>
  </cols>
  <sheetData>
    <row r="1" spans="1:269" ht="13.8" thickBot="1">
      <c r="A1" s="107"/>
      <c r="B1" s="108"/>
      <c r="C1" s="69"/>
      <c r="D1" s="69"/>
      <c r="E1" s="108"/>
      <c r="F1" s="109"/>
      <c r="G1" s="109"/>
      <c r="H1" s="69"/>
      <c r="I1" s="109"/>
      <c r="J1" s="110"/>
      <c r="K1" s="111"/>
      <c r="L1" s="111"/>
      <c r="M1" s="111"/>
      <c r="N1" s="111"/>
      <c r="O1" s="111"/>
      <c r="P1" s="107"/>
      <c r="Q1" s="107"/>
      <c r="R1" s="112"/>
      <c r="S1" s="112"/>
      <c r="T1" s="112"/>
      <c r="U1" s="113"/>
      <c r="V1" s="114"/>
      <c r="W1" s="114"/>
      <c r="X1" s="115"/>
      <c r="Y1" s="115"/>
      <c r="Z1" s="107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  <c r="IW1" s="116"/>
      <c r="IX1" s="116"/>
      <c r="IY1" s="116"/>
      <c r="IZ1" s="116"/>
      <c r="JA1" s="116"/>
      <c r="JB1" s="116"/>
      <c r="JC1" s="116"/>
      <c r="JD1" s="116"/>
      <c r="JE1" s="116"/>
      <c r="JF1" s="116"/>
      <c r="JG1" s="116"/>
      <c r="JH1" s="116"/>
      <c r="JI1" s="116"/>
    </row>
    <row r="2" spans="1:269" ht="25.2" thickBot="1">
      <c r="A2" s="107"/>
      <c r="B2" s="117"/>
      <c r="C2" s="9"/>
      <c r="D2" s="9"/>
      <c r="E2" s="15"/>
      <c r="F2" s="11"/>
      <c r="G2" s="11"/>
      <c r="H2" s="12"/>
      <c r="I2" s="118"/>
      <c r="J2" s="119"/>
      <c r="K2" s="13"/>
      <c r="L2" s="13"/>
      <c r="M2" s="13" t="s">
        <v>79</v>
      </c>
      <c r="N2" s="13"/>
      <c r="O2" s="13"/>
      <c r="P2" s="120"/>
      <c r="Q2" s="120"/>
      <c r="R2" s="309" t="s">
        <v>18</v>
      </c>
      <c r="S2" s="310"/>
      <c r="T2" s="311"/>
      <c r="U2" s="121"/>
      <c r="V2" s="122"/>
      <c r="W2" s="122"/>
      <c r="X2" s="123"/>
      <c r="Y2" s="123"/>
      <c r="Z2" s="107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</row>
    <row r="3" spans="1:269" ht="24.6">
      <c r="A3" s="107"/>
      <c r="B3" s="14"/>
      <c r="C3" s="9"/>
      <c r="D3" s="9"/>
      <c r="E3" s="15"/>
      <c r="F3" s="11"/>
      <c r="G3" s="11"/>
      <c r="H3" s="12"/>
      <c r="I3" s="11"/>
      <c r="J3" s="124" t="s">
        <v>15</v>
      </c>
      <c r="K3" s="314"/>
      <c r="L3" s="314"/>
      <c r="M3" s="314"/>
      <c r="N3" s="314"/>
      <c r="O3" s="314"/>
      <c r="P3" s="314"/>
      <c r="Q3" s="120"/>
      <c r="R3" s="125"/>
      <c r="S3" s="125"/>
      <c r="T3" s="125"/>
      <c r="U3" s="121"/>
      <c r="V3" s="122"/>
      <c r="W3" s="122"/>
      <c r="X3" s="123"/>
      <c r="Y3" s="123"/>
      <c r="Z3" s="107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</row>
    <row r="4" spans="1:269" ht="23.25" customHeight="1">
      <c r="A4" s="107"/>
      <c r="B4" s="77" t="s">
        <v>14</v>
      </c>
      <c r="C4" s="10"/>
      <c r="D4" s="10"/>
      <c r="E4" s="126"/>
      <c r="F4" s="127"/>
      <c r="G4" s="127"/>
      <c r="H4" s="16"/>
      <c r="I4" s="11"/>
      <c r="J4" s="119"/>
      <c r="K4" s="122"/>
      <c r="L4" s="122"/>
      <c r="M4" s="122"/>
      <c r="N4" s="122"/>
      <c r="O4" s="122"/>
      <c r="P4" s="120"/>
      <c r="Q4" s="120"/>
      <c r="R4" s="128"/>
      <c r="S4" s="128"/>
      <c r="T4" s="17" t="s">
        <v>0</v>
      </c>
      <c r="U4" s="315"/>
      <c r="V4" s="316"/>
      <c r="W4" s="316"/>
      <c r="X4" s="316"/>
      <c r="Y4" s="316"/>
      <c r="Z4" s="107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</row>
    <row r="5" spans="1:269" ht="25.2" customHeight="1">
      <c r="A5" s="107"/>
      <c r="B5" s="104" t="s">
        <v>63</v>
      </c>
      <c r="C5" s="10"/>
      <c r="D5" s="10"/>
      <c r="E5" s="75"/>
      <c r="F5" s="127"/>
      <c r="G5" s="127"/>
      <c r="H5" s="120"/>
      <c r="I5" s="11"/>
      <c r="J5" s="129"/>
      <c r="K5" s="122"/>
      <c r="L5" s="122"/>
      <c r="M5" s="122"/>
      <c r="N5" s="122"/>
      <c r="O5" s="122"/>
      <c r="P5" s="120"/>
      <c r="Q5" s="17"/>
      <c r="R5" s="130"/>
      <c r="S5" s="130"/>
      <c r="T5" s="131" t="s">
        <v>16</v>
      </c>
      <c r="U5" s="317"/>
      <c r="V5" s="318"/>
      <c r="W5" s="318"/>
      <c r="X5" s="318"/>
      <c r="Y5" s="318"/>
      <c r="Z5" s="107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  <c r="JA5" s="116"/>
      <c r="JB5" s="116"/>
      <c r="JC5" s="116"/>
      <c r="JD5" s="116"/>
      <c r="JE5" s="116"/>
      <c r="JF5" s="116"/>
      <c r="JG5" s="116"/>
      <c r="JH5" s="116"/>
      <c r="JI5" s="116"/>
    </row>
    <row r="6" spans="1:269" ht="28.95" customHeight="1" thickBot="1">
      <c r="A6" s="107"/>
      <c r="B6" s="324" t="s">
        <v>78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130"/>
      <c r="S6" s="130"/>
      <c r="T6" s="131"/>
      <c r="U6" s="132"/>
      <c r="V6" s="133"/>
      <c r="W6" s="133"/>
      <c r="X6" s="134"/>
      <c r="Y6" s="134"/>
      <c r="Z6" s="107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6"/>
      <c r="JD6" s="116"/>
      <c r="JE6" s="116"/>
      <c r="JF6" s="116"/>
      <c r="JG6" s="116"/>
      <c r="JH6" s="116"/>
      <c r="JI6" s="116"/>
    </row>
    <row r="7" spans="1:269" ht="23.25" customHeight="1" thickBot="1">
      <c r="A7" s="107"/>
      <c r="B7" s="319" t="s">
        <v>35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1"/>
      <c r="P7" s="300" t="s">
        <v>7</v>
      </c>
      <c r="Q7" s="300"/>
      <c r="R7" s="300"/>
      <c r="S7" s="300"/>
      <c r="T7" s="300"/>
      <c r="U7" s="300"/>
      <c r="V7" s="300"/>
      <c r="W7" s="300"/>
      <c r="X7" s="300"/>
      <c r="Y7" s="301"/>
      <c r="Z7" s="107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6"/>
      <c r="JD7" s="116"/>
      <c r="JE7" s="116"/>
      <c r="JF7" s="116"/>
      <c r="JG7" s="116"/>
      <c r="JH7" s="116"/>
      <c r="JI7" s="116"/>
    </row>
    <row r="8" spans="1:269" s="73" customFormat="1" ht="15.75" customHeight="1">
      <c r="A8" s="135"/>
      <c r="B8" s="53"/>
      <c r="C8" s="312" t="s">
        <v>19</v>
      </c>
      <c r="D8" s="97" t="s">
        <v>36</v>
      </c>
      <c r="E8" s="55"/>
      <c r="F8" s="54"/>
      <c r="G8" s="95" t="s">
        <v>36</v>
      </c>
      <c r="H8" s="86" t="s">
        <v>1</v>
      </c>
      <c r="I8" s="54" t="s">
        <v>1</v>
      </c>
      <c r="J8" s="56" t="s">
        <v>2</v>
      </c>
      <c r="K8" s="85" t="s">
        <v>59</v>
      </c>
      <c r="L8" s="85" t="s">
        <v>20</v>
      </c>
      <c r="M8" s="85" t="s">
        <v>8</v>
      </c>
      <c r="N8" s="98" t="s">
        <v>23</v>
      </c>
      <c r="O8" s="90" t="s">
        <v>62</v>
      </c>
      <c r="P8" s="136"/>
      <c r="Q8" s="137" t="s">
        <v>1</v>
      </c>
      <c r="R8" s="55" t="s">
        <v>1</v>
      </c>
      <c r="S8" s="86" t="s">
        <v>1</v>
      </c>
      <c r="T8" s="55" t="s">
        <v>2</v>
      </c>
      <c r="U8" s="57"/>
      <c r="V8" s="57" t="s">
        <v>8</v>
      </c>
      <c r="W8" s="85" t="s">
        <v>25</v>
      </c>
      <c r="X8" s="138" t="s">
        <v>9</v>
      </c>
      <c r="Y8" s="139" t="s">
        <v>2</v>
      </c>
      <c r="Z8" s="294" t="s">
        <v>26</v>
      </c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</row>
    <row r="9" spans="1:269" s="74" customFormat="1" ht="18.75" customHeight="1" thickBot="1">
      <c r="A9" s="141"/>
      <c r="B9" s="58" t="s">
        <v>3</v>
      </c>
      <c r="C9" s="313"/>
      <c r="D9" s="106" t="s">
        <v>22</v>
      </c>
      <c r="E9" s="60" t="s">
        <v>4</v>
      </c>
      <c r="F9" s="59" t="s">
        <v>10</v>
      </c>
      <c r="G9" s="96" t="s">
        <v>37</v>
      </c>
      <c r="H9" s="87" t="s">
        <v>22</v>
      </c>
      <c r="I9" s="59" t="s">
        <v>5</v>
      </c>
      <c r="J9" s="61" t="s">
        <v>6</v>
      </c>
      <c r="K9" s="83" t="s">
        <v>60</v>
      </c>
      <c r="L9" s="83" t="s">
        <v>21</v>
      </c>
      <c r="M9" s="62" t="s">
        <v>12</v>
      </c>
      <c r="N9" s="99" t="s">
        <v>24</v>
      </c>
      <c r="O9" s="91" t="s">
        <v>56</v>
      </c>
      <c r="P9" s="142" t="s">
        <v>10</v>
      </c>
      <c r="Q9" s="143" t="s">
        <v>67</v>
      </c>
      <c r="R9" s="60" t="s">
        <v>5</v>
      </c>
      <c r="S9" s="87" t="s">
        <v>21</v>
      </c>
      <c r="T9" s="60" t="s">
        <v>6</v>
      </c>
      <c r="U9" s="62" t="s">
        <v>11</v>
      </c>
      <c r="V9" s="62" t="s">
        <v>12</v>
      </c>
      <c r="W9" s="83" t="s">
        <v>24</v>
      </c>
      <c r="X9" s="144" t="s">
        <v>61</v>
      </c>
      <c r="Y9" s="145" t="s">
        <v>13</v>
      </c>
      <c r="Z9" s="295" t="s">
        <v>69</v>
      </c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  <c r="IV9" s="146"/>
      <c r="IW9" s="146"/>
      <c r="IX9" s="146"/>
      <c r="IY9" s="146"/>
      <c r="IZ9" s="146"/>
      <c r="JA9" s="146"/>
      <c r="JB9" s="146"/>
      <c r="JC9" s="146"/>
      <c r="JD9" s="146"/>
      <c r="JE9" s="146"/>
      <c r="JF9" s="146"/>
      <c r="JG9" s="146"/>
      <c r="JH9" s="146"/>
      <c r="JI9" s="146"/>
    </row>
    <row r="10" spans="1:269" s="18" customFormat="1" ht="19.95" customHeight="1">
      <c r="A10" s="147"/>
      <c r="B10" s="148">
        <v>1</v>
      </c>
      <c r="C10" s="149">
        <v>1.1000000000000001</v>
      </c>
      <c r="D10" s="26"/>
      <c r="E10" s="19"/>
      <c r="F10" s="296"/>
      <c r="G10" s="296"/>
      <c r="H10" s="23"/>
      <c r="I10" s="280"/>
      <c r="J10" s="20">
        <f>F10*I10/1000</f>
        <v>0</v>
      </c>
      <c r="K10" s="21" t="str">
        <f>IFERROR(VLOOKUP(D10,'Fixture Tables'!$A$6:$B$13,2,FALSE),"")</f>
        <v/>
      </c>
      <c r="L10" s="88"/>
      <c r="M10" s="22" t="str">
        <f>IFERROR(SUM(J10*K10)*C10,"")</f>
        <v/>
      </c>
      <c r="N10" s="101">
        <f t="shared" ref="N10:N24" si="0">L10*I10*F10</f>
        <v>0</v>
      </c>
      <c r="O10" s="100" t="str">
        <f>IFERROR(N10/G10/0.092903,"")</f>
        <v/>
      </c>
      <c r="P10" s="282"/>
      <c r="Q10" s="23"/>
      <c r="R10" s="283"/>
      <c r="S10" s="284"/>
      <c r="T10" s="150">
        <f t="shared" ref="T10:T24" si="1">R10*P10/1000</f>
        <v>0</v>
      </c>
      <c r="U10" s="151" t="str">
        <f t="shared" ref="U10:U24" si="2">K10</f>
        <v/>
      </c>
      <c r="V10" s="22" t="str">
        <f>IFERROR((R10*U10*P10)/1000*C10,"")</f>
        <v/>
      </c>
      <c r="W10" s="22">
        <f>P10*R10*S10</f>
        <v>0</v>
      </c>
      <c r="X10" s="25"/>
      <c r="Y10" s="48">
        <f t="shared" ref="Y10:Y24" si="3">SUM(P10*X10)</f>
        <v>0</v>
      </c>
      <c r="Z10" s="292" t="str">
        <f>IFERROR(IF(W10/N10&lt;0.85, "Insufficient Proposed PPF", "Sufficient"), "")</f>
        <v/>
      </c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  <c r="IW10" s="153"/>
      <c r="IX10" s="153"/>
      <c r="IY10" s="153"/>
      <c r="IZ10" s="153"/>
      <c r="JA10" s="153"/>
      <c r="JB10" s="153"/>
      <c r="JC10" s="153"/>
      <c r="JD10" s="153"/>
      <c r="JE10" s="153"/>
      <c r="JF10" s="153"/>
      <c r="JG10" s="153"/>
      <c r="JH10" s="153"/>
      <c r="JI10" s="153"/>
    </row>
    <row r="11" spans="1:269" ht="19.95" customHeight="1">
      <c r="A11" s="107"/>
      <c r="B11" s="154">
        <v>2</v>
      </c>
      <c r="C11" s="155">
        <v>1.1000000000000001</v>
      </c>
      <c r="D11" s="26"/>
      <c r="E11" s="19"/>
      <c r="F11" s="297"/>
      <c r="G11" s="297"/>
      <c r="H11" s="23"/>
      <c r="I11" s="280"/>
      <c r="J11" s="20">
        <f>F11*I11/1000</f>
        <v>0</v>
      </c>
      <c r="K11" s="21" t="str">
        <f>IFERROR(VLOOKUP(D11,'Fixture Tables'!$A$6:$B$13,2,FALSE),"")</f>
        <v/>
      </c>
      <c r="L11" s="88"/>
      <c r="M11" s="22" t="str">
        <f>IFERROR(SUM(J11*K11)*C11,"")</f>
        <v/>
      </c>
      <c r="N11" s="22">
        <f t="shared" si="0"/>
        <v>0</v>
      </c>
      <c r="O11" s="100" t="str">
        <f t="shared" ref="O11:O24" si="4">IFERROR(N11/G11/0.092903,"")</f>
        <v/>
      </c>
      <c r="P11" s="282"/>
      <c r="Q11" s="23"/>
      <c r="R11" s="283"/>
      <c r="S11" s="298"/>
      <c r="T11" s="156">
        <f t="shared" si="1"/>
        <v>0</v>
      </c>
      <c r="U11" s="157" t="str">
        <f t="shared" si="2"/>
        <v/>
      </c>
      <c r="V11" s="22" t="str">
        <f>IFERROR((R11*U11*P11)/1000*C11,"")</f>
        <v/>
      </c>
      <c r="W11" s="22">
        <f t="shared" ref="W11:W24" si="5">P11*R11*S11</f>
        <v>0</v>
      </c>
      <c r="X11" s="25"/>
      <c r="Y11" s="49">
        <f t="shared" si="3"/>
        <v>0</v>
      </c>
      <c r="Z11" s="293" t="str">
        <f t="shared" ref="Z11:Z25" si="6">IFERROR(IF(W11/N11&lt;0.85, "Insufficient Proposed PPF", "Sufficient"), "")</f>
        <v/>
      </c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</row>
    <row r="12" spans="1:269" ht="19.95" customHeight="1">
      <c r="A12" s="107"/>
      <c r="B12" s="154">
        <v>3</v>
      </c>
      <c r="C12" s="155">
        <v>1.1000000000000001</v>
      </c>
      <c r="D12" s="26"/>
      <c r="E12" s="23"/>
      <c r="F12" s="28"/>
      <c r="G12" s="28"/>
      <c r="H12" s="23"/>
      <c r="I12" s="281"/>
      <c r="J12" s="20">
        <f t="shared" ref="J12:J24" si="7">F12*I12/1000</f>
        <v>0</v>
      </c>
      <c r="K12" s="21" t="str">
        <f>IFERROR(VLOOKUP(D12,'Fixture Tables'!$A$6:$B$13,2,FALSE),"")</f>
        <v/>
      </c>
      <c r="L12" s="88"/>
      <c r="M12" s="22" t="str">
        <f t="shared" ref="M12:M24" si="8">IFERROR(SUM(J12*K12)*C12,"")</f>
        <v/>
      </c>
      <c r="N12" s="22">
        <f t="shared" si="0"/>
        <v>0</v>
      </c>
      <c r="O12" s="100" t="str">
        <f t="shared" si="4"/>
        <v/>
      </c>
      <c r="P12" s="282"/>
      <c r="Q12" s="23"/>
      <c r="R12" s="283"/>
      <c r="S12" s="285"/>
      <c r="T12" s="156">
        <f t="shared" si="1"/>
        <v>0</v>
      </c>
      <c r="U12" s="157" t="str">
        <f t="shared" si="2"/>
        <v/>
      </c>
      <c r="V12" s="22" t="str">
        <f t="shared" ref="V12:V24" si="9">IFERROR((R12*U12*P12)/1000*C12,"")</f>
        <v/>
      </c>
      <c r="W12" s="22">
        <f t="shared" si="5"/>
        <v>0</v>
      </c>
      <c r="X12" s="25"/>
      <c r="Y12" s="49">
        <f t="shared" si="3"/>
        <v>0</v>
      </c>
      <c r="Z12" s="293" t="str">
        <f t="shared" si="6"/>
        <v/>
      </c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  <c r="IW12" s="116"/>
      <c r="IX12" s="116"/>
      <c r="IY12" s="116"/>
      <c r="IZ12" s="116"/>
      <c r="JA12" s="116"/>
      <c r="JB12" s="116"/>
      <c r="JC12" s="116"/>
      <c r="JD12" s="116"/>
      <c r="JE12" s="116"/>
      <c r="JF12" s="116"/>
      <c r="JG12" s="116"/>
      <c r="JH12" s="116"/>
      <c r="JI12" s="116"/>
    </row>
    <row r="13" spans="1:269" ht="19.95" customHeight="1">
      <c r="A13" s="107"/>
      <c r="B13" s="158">
        <v>4</v>
      </c>
      <c r="C13" s="159">
        <v>1.1000000000000001</v>
      </c>
      <c r="D13" s="26"/>
      <c r="E13" s="23"/>
      <c r="F13" s="28"/>
      <c r="G13" s="28"/>
      <c r="H13" s="23"/>
      <c r="I13" s="281"/>
      <c r="J13" s="20">
        <f t="shared" si="7"/>
        <v>0</v>
      </c>
      <c r="K13" s="21" t="str">
        <f>IFERROR(VLOOKUP(D13,'Fixture Tables'!$A$6:$B$13,2,FALSE),"")</f>
        <v/>
      </c>
      <c r="L13" s="88"/>
      <c r="M13" s="22" t="str">
        <f t="shared" si="8"/>
        <v/>
      </c>
      <c r="N13" s="22">
        <f t="shared" si="0"/>
        <v>0</v>
      </c>
      <c r="O13" s="100" t="str">
        <f t="shared" si="4"/>
        <v/>
      </c>
      <c r="P13" s="282"/>
      <c r="Q13" s="23"/>
      <c r="R13" s="283"/>
      <c r="S13" s="285"/>
      <c r="T13" s="156">
        <f t="shared" si="1"/>
        <v>0</v>
      </c>
      <c r="U13" s="157" t="str">
        <f t="shared" si="2"/>
        <v/>
      </c>
      <c r="V13" s="22" t="str">
        <f t="shared" si="9"/>
        <v/>
      </c>
      <c r="W13" s="22">
        <f t="shared" si="5"/>
        <v>0</v>
      </c>
      <c r="X13" s="25"/>
      <c r="Y13" s="49">
        <f t="shared" si="3"/>
        <v>0</v>
      </c>
      <c r="Z13" s="293" t="str">
        <f t="shared" si="6"/>
        <v/>
      </c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</row>
    <row r="14" spans="1:269" ht="19.95" customHeight="1">
      <c r="A14" s="160"/>
      <c r="B14" s="161">
        <v>5</v>
      </c>
      <c r="C14" s="159">
        <v>1.1000000000000001</v>
      </c>
      <c r="D14" s="26"/>
      <c r="E14" s="19"/>
      <c r="F14" s="28"/>
      <c r="G14" s="28"/>
      <c r="H14" s="23"/>
      <c r="I14" s="29"/>
      <c r="J14" s="20">
        <f t="shared" si="7"/>
        <v>0</v>
      </c>
      <c r="K14" s="21" t="str">
        <f>IFERROR(VLOOKUP(D14,'Fixture Tables'!$A$6:$B$13,2,FALSE),"")</f>
        <v/>
      </c>
      <c r="L14" s="88"/>
      <c r="M14" s="22" t="str">
        <f t="shared" si="8"/>
        <v/>
      </c>
      <c r="N14" s="22">
        <f t="shared" si="0"/>
        <v>0</v>
      </c>
      <c r="O14" s="100" t="str">
        <f t="shared" si="4"/>
        <v/>
      </c>
      <c r="P14" s="282"/>
      <c r="Q14" s="23"/>
      <c r="R14" s="283"/>
      <c r="S14" s="285"/>
      <c r="T14" s="156">
        <f t="shared" si="1"/>
        <v>0</v>
      </c>
      <c r="U14" s="157" t="str">
        <f t="shared" si="2"/>
        <v/>
      </c>
      <c r="V14" s="22" t="str">
        <f t="shared" si="9"/>
        <v/>
      </c>
      <c r="W14" s="22">
        <f t="shared" si="5"/>
        <v>0</v>
      </c>
      <c r="X14" s="25"/>
      <c r="Y14" s="49">
        <f t="shared" si="3"/>
        <v>0</v>
      </c>
      <c r="Z14" s="293" t="str">
        <f t="shared" si="6"/>
        <v/>
      </c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</row>
    <row r="15" spans="1:269" ht="19.95" customHeight="1">
      <c r="A15" s="160"/>
      <c r="B15" s="161">
        <v>6</v>
      </c>
      <c r="C15" s="159">
        <v>1.1000000000000001</v>
      </c>
      <c r="D15" s="26"/>
      <c r="E15" s="19"/>
      <c r="F15" s="28"/>
      <c r="G15" s="28"/>
      <c r="H15" s="23"/>
      <c r="I15" s="29"/>
      <c r="J15" s="20">
        <f t="shared" si="7"/>
        <v>0</v>
      </c>
      <c r="K15" s="21" t="str">
        <f>IFERROR(VLOOKUP(D15,'Fixture Tables'!$A$6:$B$13,2,FALSE),"")</f>
        <v/>
      </c>
      <c r="L15" s="88"/>
      <c r="M15" s="22" t="str">
        <f t="shared" si="8"/>
        <v/>
      </c>
      <c r="N15" s="22">
        <f t="shared" si="0"/>
        <v>0</v>
      </c>
      <c r="O15" s="100" t="str">
        <f t="shared" si="4"/>
        <v/>
      </c>
      <c r="P15" s="282"/>
      <c r="Q15" s="23"/>
      <c r="R15" s="283"/>
      <c r="S15" s="285"/>
      <c r="T15" s="156">
        <f t="shared" si="1"/>
        <v>0</v>
      </c>
      <c r="U15" s="157" t="str">
        <f t="shared" si="2"/>
        <v/>
      </c>
      <c r="V15" s="22" t="str">
        <f t="shared" si="9"/>
        <v/>
      </c>
      <c r="W15" s="22">
        <f t="shared" si="5"/>
        <v>0</v>
      </c>
      <c r="X15" s="25"/>
      <c r="Y15" s="49">
        <f t="shared" si="3"/>
        <v>0</v>
      </c>
      <c r="Z15" s="293" t="str">
        <f t="shared" si="6"/>
        <v/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  <c r="IW15" s="116"/>
      <c r="IX15" s="116"/>
      <c r="IY15" s="116"/>
      <c r="IZ15" s="116"/>
      <c r="JA15" s="116"/>
      <c r="JB15" s="116"/>
      <c r="JC15" s="116"/>
      <c r="JD15" s="116"/>
      <c r="JE15" s="116"/>
      <c r="JF15" s="116"/>
      <c r="JG15" s="116"/>
      <c r="JH15" s="116"/>
      <c r="JI15" s="116"/>
    </row>
    <row r="16" spans="1:269" ht="19.95" customHeight="1">
      <c r="A16" s="160"/>
      <c r="B16" s="161">
        <v>7</v>
      </c>
      <c r="C16" s="159">
        <v>1.1000000000000001</v>
      </c>
      <c r="D16" s="26"/>
      <c r="E16" s="23"/>
      <c r="F16" s="28"/>
      <c r="G16" s="28"/>
      <c r="H16" s="23"/>
      <c r="I16" s="29"/>
      <c r="J16" s="20">
        <f t="shared" si="7"/>
        <v>0</v>
      </c>
      <c r="K16" s="21" t="str">
        <f>IFERROR(VLOOKUP(D16,'Fixture Tables'!$A$6:$B$13,2,FALSE),"")</f>
        <v/>
      </c>
      <c r="L16" s="88"/>
      <c r="M16" s="22" t="str">
        <f t="shared" si="8"/>
        <v/>
      </c>
      <c r="N16" s="22">
        <f t="shared" si="0"/>
        <v>0</v>
      </c>
      <c r="O16" s="100" t="str">
        <f t="shared" si="4"/>
        <v/>
      </c>
      <c r="P16" s="282"/>
      <c r="Q16" s="23"/>
      <c r="R16" s="283"/>
      <c r="S16" s="285"/>
      <c r="T16" s="156">
        <f t="shared" si="1"/>
        <v>0</v>
      </c>
      <c r="U16" s="157" t="str">
        <f t="shared" si="2"/>
        <v/>
      </c>
      <c r="V16" s="22" t="str">
        <f t="shared" si="9"/>
        <v/>
      </c>
      <c r="W16" s="22">
        <f t="shared" si="5"/>
        <v>0</v>
      </c>
      <c r="X16" s="25"/>
      <c r="Y16" s="49">
        <f t="shared" si="3"/>
        <v>0</v>
      </c>
      <c r="Z16" s="293" t="str">
        <f t="shared" si="6"/>
        <v/>
      </c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  <c r="IW16" s="116"/>
      <c r="IX16" s="116"/>
      <c r="IY16" s="116"/>
      <c r="IZ16" s="116"/>
      <c r="JA16" s="116"/>
      <c r="JB16" s="116"/>
      <c r="JC16" s="116"/>
      <c r="JD16" s="116"/>
      <c r="JE16" s="116"/>
      <c r="JF16" s="116"/>
      <c r="JG16" s="116"/>
      <c r="JH16" s="116"/>
      <c r="JI16" s="116"/>
    </row>
    <row r="17" spans="1:269" ht="19.95" customHeight="1">
      <c r="A17" s="160"/>
      <c r="B17" s="161">
        <v>8</v>
      </c>
      <c r="C17" s="159">
        <v>1.1000000000000001</v>
      </c>
      <c r="D17" s="26"/>
      <c r="E17" s="19"/>
      <c r="F17" s="28"/>
      <c r="G17" s="28"/>
      <c r="H17" s="23"/>
      <c r="I17" s="29"/>
      <c r="J17" s="20">
        <f t="shared" si="7"/>
        <v>0</v>
      </c>
      <c r="K17" s="21" t="str">
        <f>IFERROR(VLOOKUP(D17,'Fixture Tables'!$A$6:$B$13,2,FALSE),"")</f>
        <v/>
      </c>
      <c r="L17" s="88"/>
      <c r="M17" s="22" t="str">
        <f t="shared" si="8"/>
        <v/>
      </c>
      <c r="N17" s="22">
        <f t="shared" si="0"/>
        <v>0</v>
      </c>
      <c r="O17" s="100" t="str">
        <f t="shared" si="4"/>
        <v/>
      </c>
      <c r="P17" s="282"/>
      <c r="Q17" s="23"/>
      <c r="R17" s="283"/>
      <c r="S17" s="285"/>
      <c r="T17" s="156">
        <f t="shared" si="1"/>
        <v>0</v>
      </c>
      <c r="U17" s="157" t="str">
        <f t="shared" si="2"/>
        <v/>
      </c>
      <c r="V17" s="22" t="str">
        <f t="shared" si="9"/>
        <v/>
      </c>
      <c r="W17" s="22">
        <f t="shared" si="5"/>
        <v>0</v>
      </c>
      <c r="X17" s="25"/>
      <c r="Y17" s="49">
        <f t="shared" si="3"/>
        <v>0</v>
      </c>
      <c r="Z17" s="293" t="str">
        <f t="shared" si="6"/>
        <v/>
      </c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  <c r="IW17" s="116"/>
      <c r="IX17" s="116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</row>
    <row r="18" spans="1:269" ht="19.95" customHeight="1">
      <c r="A18" s="160"/>
      <c r="B18" s="161">
        <v>9</v>
      </c>
      <c r="C18" s="159">
        <v>1.1000000000000001</v>
      </c>
      <c r="D18" s="26"/>
      <c r="E18" s="19"/>
      <c r="F18" s="28"/>
      <c r="G18" s="28"/>
      <c r="H18" s="23"/>
      <c r="I18" s="29"/>
      <c r="J18" s="20">
        <f t="shared" si="7"/>
        <v>0</v>
      </c>
      <c r="K18" s="21" t="str">
        <f>IFERROR(VLOOKUP(D18,'Fixture Tables'!$A$6:$B$13,2,FALSE),"")</f>
        <v/>
      </c>
      <c r="L18" s="88"/>
      <c r="M18" s="22" t="str">
        <f t="shared" si="8"/>
        <v/>
      </c>
      <c r="N18" s="22">
        <f t="shared" si="0"/>
        <v>0</v>
      </c>
      <c r="O18" s="100" t="str">
        <f t="shared" si="4"/>
        <v/>
      </c>
      <c r="P18" s="282"/>
      <c r="Q18" s="23"/>
      <c r="R18" s="283"/>
      <c r="S18" s="285"/>
      <c r="T18" s="156">
        <f t="shared" si="1"/>
        <v>0</v>
      </c>
      <c r="U18" s="157" t="str">
        <f t="shared" si="2"/>
        <v/>
      </c>
      <c r="V18" s="22" t="str">
        <f t="shared" si="9"/>
        <v/>
      </c>
      <c r="W18" s="22">
        <f t="shared" si="5"/>
        <v>0</v>
      </c>
      <c r="X18" s="25"/>
      <c r="Y18" s="49">
        <f t="shared" si="3"/>
        <v>0</v>
      </c>
      <c r="Z18" s="293" t="str">
        <f t="shared" si="6"/>
        <v/>
      </c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  <c r="IW18" s="116"/>
      <c r="IX18" s="116"/>
      <c r="IY18" s="116"/>
      <c r="IZ18" s="116"/>
      <c r="JA18" s="116"/>
      <c r="JB18" s="116"/>
      <c r="JC18" s="116"/>
      <c r="JD18" s="116"/>
      <c r="JE18" s="116"/>
      <c r="JF18" s="116"/>
      <c r="JG18" s="116"/>
      <c r="JH18" s="116"/>
      <c r="JI18" s="116"/>
    </row>
    <row r="19" spans="1:269" ht="19.95" customHeight="1">
      <c r="A19" s="160"/>
      <c r="B19" s="161">
        <v>10</v>
      </c>
      <c r="C19" s="159">
        <v>1.1000000000000001</v>
      </c>
      <c r="D19" s="26"/>
      <c r="E19" s="19"/>
      <c r="F19" s="28"/>
      <c r="G19" s="28"/>
      <c r="H19" s="23"/>
      <c r="I19" s="29"/>
      <c r="J19" s="20">
        <f t="shared" si="7"/>
        <v>0</v>
      </c>
      <c r="K19" s="21" t="str">
        <f>IFERROR(VLOOKUP(D19,'Fixture Tables'!$A$6:$B$13,2,FALSE),"")</f>
        <v/>
      </c>
      <c r="L19" s="88"/>
      <c r="M19" s="22" t="str">
        <f t="shared" si="8"/>
        <v/>
      </c>
      <c r="N19" s="22">
        <f t="shared" si="0"/>
        <v>0</v>
      </c>
      <c r="O19" s="100" t="str">
        <f t="shared" si="4"/>
        <v/>
      </c>
      <c r="P19" s="282"/>
      <c r="Q19" s="23"/>
      <c r="R19" s="283"/>
      <c r="S19" s="285"/>
      <c r="T19" s="156">
        <f t="shared" si="1"/>
        <v>0</v>
      </c>
      <c r="U19" s="157" t="str">
        <f t="shared" si="2"/>
        <v/>
      </c>
      <c r="V19" s="22" t="str">
        <f t="shared" si="9"/>
        <v/>
      </c>
      <c r="W19" s="22">
        <f t="shared" si="5"/>
        <v>0</v>
      </c>
      <c r="X19" s="25"/>
      <c r="Y19" s="49">
        <f t="shared" si="3"/>
        <v>0</v>
      </c>
      <c r="Z19" s="293" t="str">
        <f t="shared" si="6"/>
        <v/>
      </c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  <c r="IW19" s="116"/>
      <c r="IX19" s="116"/>
      <c r="IY19" s="116"/>
      <c r="IZ19" s="116"/>
      <c r="JA19" s="116"/>
      <c r="JB19" s="116"/>
      <c r="JC19" s="116"/>
      <c r="JD19" s="116"/>
      <c r="JE19" s="116"/>
      <c r="JF19" s="116"/>
      <c r="JG19" s="116"/>
      <c r="JH19" s="116"/>
      <c r="JI19" s="116"/>
    </row>
    <row r="20" spans="1:269" ht="19.95" customHeight="1">
      <c r="A20" s="160"/>
      <c r="B20" s="161">
        <v>11</v>
      </c>
      <c r="C20" s="159">
        <v>1.1000000000000001</v>
      </c>
      <c r="D20" s="26"/>
      <c r="E20" s="19"/>
      <c r="F20" s="28"/>
      <c r="G20" s="28"/>
      <c r="H20" s="23"/>
      <c r="I20" s="29"/>
      <c r="J20" s="20">
        <f t="shared" si="7"/>
        <v>0</v>
      </c>
      <c r="K20" s="21" t="str">
        <f>IFERROR(VLOOKUP(D20,'Fixture Tables'!$A$6:$B$13,2,FALSE),"")</f>
        <v/>
      </c>
      <c r="L20" s="88"/>
      <c r="M20" s="22" t="str">
        <f t="shared" si="8"/>
        <v/>
      </c>
      <c r="N20" s="22">
        <f t="shared" si="0"/>
        <v>0</v>
      </c>
      <c r="O20" s="100" t="str">
        <f t="shared" si="4"/>
        <v/>
      </c>
      <c r="P20" s="282"/>
      <c r="Q20" s="23"/>
      <c r="R20" s="283"/>
      <c r="S20" s="285"/>
      <c r="T20" s="156">
        <f t="shared" si="1"/>
        <v>0</v>
      </c>
      <c r="U20" s="157" t="str">
        <f t="shared" si="2"/>
        <v/>
      </c>
      <c r="V20" s="22" t="str">
        <f t="shared" si="9"/>
        <v/>
      </c>
      <c r="W20" s="22">
        <f t="shared" si="5"/>
        <v>0</v>
      </c>
      <c r="X20" s="25"/>
      <c r="Y20" s="49">
        <f t="shared" si="3"/>
        <v>0</v>
      </c>
      <c r="Z20" s="293" t="str">
        <f t="shared" si="6"/>
        <v/>
      </c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  <c r="IW20" s="116"/>
      <c r="IX20" s="116"/>
      <c r="IY20" s="116"/>
      <c r="IZ20" s="116"/>
      <c r="JA20" s="116"/>
      <c r="JB20" s="116"/>
      <c r="JC20" s="116"/>
      <c r="JD20" s="116"/>
      <c r="JE20" s="116"/>
      <c r="JF20" s="116"/>
      <c r="JG20" s="116"/>
      <c r="JH20" s="116"/>
      <c r="JI20" s="116"/>
    </row>
    <row r="21" spans="1:269" ht="19.95" customHeight="1">
      <c r="A21" s="160"/>
      <c r="B21" s="161">
        <v>12</v>
      </c>
      <c r="C21" s="159">
        <v>1.1000000000000001</v>
      </c>
      <c r="D21" s="26"/>
      <c r="E21" s="19"/>
      <c r="F21" s="28"/>
      <c r="G21" s="28"/>
      <c r="H21" s="19"/>
      <c r="I21" s="29"/>
      <c r="J21" s="20">
        <f t="shared" si="7"/>
        <v>0</v>
      </c>
      <c r="K21" s="21" t="str">
        <f>IFERROR(VLOOKUP(D21,'Fixture Tables'!$A$6:$B$13,2,FALSE),"")</f>
        <v/>
      </c>
      <c r="L21" s="88"/>
      <c r="M21" s="22" t="str">
        <f t="shared" si="8"/>
        <v/>
      </c>
      <c r="N21" s="22">
        <f t="shared" si="0"/>
        <v>0</v>
      </c>
      <c r="O21" s="100" t="str">
        <f t="shared" si="4"/>
        <v/>
      </c>
      <c r="P21" s="282"/>
      <c r="Q21" s="27"/>
      <c r="R21" s="283"/>
      <c r="S21" s="285"/>
      <c r="T21" s="156">
        <f t="shared" si="1"/>
        <v>0</v>
      </c>
      <c r="U21" s="157" t="str">
        <f t="shared" si="2"/>
        <v/>
      </c>
      <c r="V21" s="22" t="str">
        <f t="shared" si="9"/>
        <v/>
      </c>
      <c r="W21" s="22">
        <f t="shared" si="5"/>
        <v>0</v>
      </c>
      <c r="X21" s="50"/>
      <c r="Y21" s="49">
        <f t="shared" si="3"/>
        <v>0</v>
      </c>
      <c r="Z21" s="293" t="str">
        <f t="shared" si="6"/>
        <v/>
      </c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  <c r="IW21" s="116"/>
      <c r="IX21" s="116"/>
      <c r="IY21" s="116"/>
      <c r="IZ21" s="116"/>
      <c r="JA21" s="116"/>
      <c r="JB21" s="116"/>
      <c r="JC21" s="116"/>
      <c r="JD21" s="116"/>
      <c r="JE21" s="116"/>
      <c r="JF21" s="116"/>
      <c r="JG21" s="116"/>
      <c r="JH21" s="116"/>
      <c r="JI21" s="116"/>
    </row>
    <row r="22" spans="1:269" ht="19.95" customHeight="1">
      <c r="A22" s="160"/>
      <c r="B22" s="161">
        <v>13</v>
      </c>
      <c r="C22" s="159">
        <v>1.1000000000000001</v>
      </c>
      <c r="D22" s="26"/>
      <c r="E22" s="19"/>
      <c r="F22" s="28"/>
      <c r="G22" s="28"/>
      <c r="H22" s="19"/>
      <c r="I22" s="29"/>
      <c r="J22" s="20">
        <f t="shared" si="7"/>
        <v>0</v>
      </c>
      <c r="K22" s="21" t="str">
        <f>IFERROR(VLOOKUP(D22,'Fixture Tables'!$A$6:$B$13,2,FALSE),"")</f>
        <v/>
      </c>
      <c r="L22" s="88"/>
      <c r="M22" s="22" t="str">
        <f t="shared" si="8"/>
        <v/>
      </c>
      <c r="N22" s="22">
        <f t="shared" si="0"/>
        <v>0</v>
      </c>
      <c r="O22" s="100" t="str">
        <f t="shared" si="4"/>
        <v/>
      </c>
      <c r="P22" s="282"/>
      <c r="Q22" s="27"/>
      <c r="R22" s="283"/>
      <c r="S22" s="285"/>
      <c r="T22" s="156">
        <f t="shared" si="1"/>
        <v>0</v>
      </c>
      <c r="U22" s="157" t="str">
        <f t="shared" si="2"/>
        <v/>
      </c>
      <c r="V22" s="22" t="str">
        <f t="shared" si="9"/>
        <v/>
      </c>
      <c r="W22" s="22">
        <f t="shared" si="5"/>
        <v>0</v>
      </c>
      <c r="X22" s="50"/>
      <c r="Y22" s="49">
        <f t="shared" si="3"/>
        <v>0</v>
      </c>
      <c r="Z22" s="293" t="str">
        <f t="shared" si="6"/>
        <v/>
      </c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  <c r="IW22" s="116"/>
      <c r="IX22" s="116"/>
      <c r="IY22" s="116"/>
      <c r="IZ22" s="116"/>
      <c r="JA22" s="116"/>
      <c r="JB22" s="116"/>
      <c r="JC22" s="116"/>
      <c r="JD22" s="116"/>
      <c r="JE22" s="116"/>
      <c r="JF22" s="116"/>
      <c r="JG22" s="116"/>
      <c r="JH22" s="116"/>
      <c r="JI22" s="116"/>
    </row>
    <row r="23" spans="1:269" ht="19.95" customHeight="1">
      <c r="A23" s="160"/>
      <c r="B23" s="161">
        <v>14</v>
      </c>
      <c r="C23" s="159">
        <v>1.1000000000000001</v>
      </c>
      <c r="D23" s="26"/>
      <c r="E23" s="19"/>
      <c r="F23" s="28"/>
      <c r="G23" s="28"/>
      <c r="H23" s="19"/>
      <c r="I23" s="29"/>
      <c r="J23" s="20">
        <f t="shared" si="7"/>
        <v>0</v>
      </c>
      <c r="K23" s="21" t="str">
        <f>IFERROR(VLOOKUP(D23,'Fixture Tables'!$A$6:$B$13,2,FALSE),"")</f>
        <v/>
      </c>
      <c r="L23" s="88"/>
      <c r="M23" s="22" t="str">
        <f t="shared" si="8"/>
        <v/>
      </c>
      <c r="N23" s="22">
        <f t="shared" si="0"/>
        <v>0</v>
      </c>
      <c r="O23" s="100" t="str">
        <f t="shared" si="4"/>
        <v/>
      </c>
      <c r="P23" s="282"/>
      <c r="Q23" s="27"/>
      <c r="R23" s="283"/>
      <c r="S23" s="285"/>
      <c r="T23" s="156">
        <f t="shared" si="1"/>
        <v>0</v>
      </c>
      <c r="U23" s="157" t="str">
        <f t="shared" si="2"/>
        <v/>
      </c>
      <c r="V23" s="22" t="str">
        <f t="shared" si="9"/>
        <v/>
      </c>
      <c r="W23" s="22">
        <f t="shared" si="5"/>
        <v>0</v>
      </c>
      <c r="X23" s="50"/>
      <c r="Y23" s="49">
        <f t="shared" si="3"/>
        <v>0</v>
      </c>
      <c r="Z23" s="293" t="str">
        <f t="shared" si="6"/>
        <v/>
      </c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  <c r="IW23" s="116"/>
      <c r="IX23" s="116"/>
      <c r="IY23" s="116"/>
      <c r="IZ23" s="116"/>
      <c r="JA23" s="116"/>
      <c r="JB23" s="116"/>
      <c r="JC23" s="116"/>
      <c r="JD23" s="116"/>
      <c r="JE23" s="116"/>
      <c r="JF23" s="116"/>
      <c r="JG23" s="116"/>
      <c r="JH23" s="116"/>
      <c r="JI23" s="116"/>
    </row>
    <row r="24" spans="1:269" ht="19.95" customHeight="1">
      <c r="A24" s="160"/>
      <c r="B24" s="161">
        <v>15</v>
      </c>
      <c r="C24" s="159">
        <v>1.1000000000000001</v>
      </c>
      <c r="D24" s="26"/>
      <c r="E24" s="19"/>
      <c r="F24" s="28"/>
      <c r="G24" s="28"/>
      <c r="H24" s="19"/>
      <c r="I24" s="29"/>
      <c r="J24" s="20">
        <f t="shared" si="7"/>
        <v>0</v>
      </c>
      <c r="K24" s="21" t="str">
        <f>IFERROR(VLOOKUP(D24,'Fixture Tables'!$A$6:$B$13,2,FALSE),"")</f>
        <v/>
      </c>
      <c r="L24" s="88"/>
      <c r="M24" s="22" t="str">
        <f t="shared" si="8"/>
        <v/>
      </c>
      <c r="N24" s="22">
        <f t="shared" si="0"/>
        <v>0</v>
      </c>
      <c r="O24" s="100" t="str">
        <f t="shared" si="4"/>
        <v/>
      </c>
      <c r="P24" s="282"/>
      <c r="Q24" s="27"/>
      <c r="R24" s="283"/>
      <c r="S24" s="285"/>
      <c r="T24" s="156">
        <f t="shared" si="1"/>
        <v>0</v>
      </c>
      <c r="U24" s="157" t="str">
        <f t="shared" si="2"/>
        <v/>
      </c>
      <c r="V24" s="22" t="str">
        <f t="shared" si="9"/>
        <v/>
      </c>
      <c r="W24" s="22">
        <f t="shared" si="5"/>
        <v>0</v>
      </c>
      <c r="X24" s="50"/>
      <c r="Y24" s="49">
        <f t="shared" si="3"/>
        <v>0</v>
      </c>
      <c r="Z24" s="293" t="str">
        <f t="shared" si="6"/>
        <v/>
      </c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  <c r="IW24" s="116"/>
      <c r="IX24" s="116"/>
      <c r="IY24" s="116"/>
      <c r="IZ24" s="116"/>
      <c r="JA24" s="116"/>
      <c r="JB24" s="116"/>
      <c r="JC24" s="116"/>
      <c r="JD24" s="116"/>
      <c r="JE24" s="116"/>
      <c r="JF24" s="116"/>
      <c r="JG24" s="116"/>
      <c r="JH24" s="116"/>
      <c r="JI24" s="116"/>
    </row>
    <row r="25" spans="1:269" ht="19.95" customHeight="1" thickBot="1">
      <c r="A25" s="160"/>
      <c r="B25" s="322" t="s">
        <v>58</v>
      </c>
      <c r="C25" s="323"/>
      <c r="D25" s="32"/>
      <c r="E25" s="162"/>
      <c r="F25" s="163">
        <f>SUM(F10:F24)</f>
        <v>0</v>
      </c>
      <c r="G25" s="163"/>
      <c r="H25" s="162"/>
      <c r="I25" s="163"/>
      <c r="J25" s="30">
        <f>SUM(J10:J24)</f>
        <v>0</v>
      </c>
      <c r="K25" s="164"/>
      <c r="L25" s="164"/>
      <c r="M25" s="31">
        <f>SUM(M10:M24)</f>
        <v>0</v>
      </c>
      <c r="N25" s="31"/>
      <c r="O25" s="89"/>
      <c r="P25" s="165">
        <f>SUM(P10:P24)</f>
        <v>0</v>
      </c>
      <c r="Q25" s="166"/>
      <c r="R25" s="167"/>
      <c r="S25" s="167"/>
      <c r="T25" s="32">
        <f>SUM(T10:T24)</f>
        <v>0</v>
      </c>
      <c r="U25" s="164"/>
      <c r="V25" s="168">
        <f>SUM(V10:V24)</f>
        <v>0</v>
      </c>
      <c r="W25" s="168"/>
      <c r="X25" s="169"/>
      <c r="Y25" s="170">
        <f>SUM(Y10:Y24)</f>
        <v>0</v>
      </c>
      <c r="Z25" s="152" t="str">
        <f t="shared" si="6"/>
        <v/>
      </c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  <c r="IW25" s="116"/>
      <c r="IX25" s="116"/>
      <c r="IY25" s="116"/>
      <c r="IZ25" s="116"/>
      <c r="JA25" s="116"/>
      <c r="JB25" s="116"/>
      <c r="JC25" s="116"/>
      <c r="JD25" s="116"/>
      <c r="JE25" s="116"/>
      <c r="JF25" s="116"/>
      <c r="JG25" s="116"/>
      <c r="JH25" s="116"/>
      <c r="JI25" s="116"/>
    </row>
    <row r="26" spans="1:269" ht="15" customHeight="1">
      <c r="A26" s="147"/>
      <c r="B26" s="171"/>
      <c r="C26" s="72"/>
      <c r="D26" s="72"/>
      <c r="E26" s="108"/>
      <c r="F26" s="109"/>
      <c r="G26" s="109"/>
      <c r="H26" s="69"/>
      <c r="I26" s="109"/>
      <c r="J26" s="110"/>
      <c r="K26" s="111"/>
      <c r="L26" s="111"/>
      <c r="M26" s="65"/>
      <c r="N26" s="65"/>
      <c r="O26" s="65"/>
      <c r="P26" s="172"/>
      <c r="Q26" s="147"/>
      <c r="R26" s="173"/>
      <c r="S26" s="173"/>
      <c r="T26" s="174"/>
      <c r="U26" s="175"/>
      <c r="V26" s="176"/>
      <c r="W26" s="176"/>
      <c r="X26" s="177"/>
      <c r="Y26" s="178"/>
      <c r="Z26" s="107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  <c r="IW26" s="116"/>
      <c r="IX26" s="116"/>
      <c r="IY26" s="116"/>
      <c r="IZ26" s="116"/>
      <c r="JA26" s="116"/>
      <c r="JB26" s="116"/>
      <c r="JC26" s="116"/>
      <c r="JD26" s="116"/>
      <c r="JE26" s="116"/>
      <c r="JF26" s="116"/>
      <c r="JG26" s="116"/>
      <c r="JH26" s="116"/>
      <c r="JI26" s="116"/>
    </row>
    <row r="27" spans="1:269" ht="15" customHeight="1">
      <c r="A27" s="147"/>
      <c r="B27" s="103"/>
      <c r="C27" s="69"/>
      <c r="D27" s="69"/>
      <c r="E27" s="179"/>
      <c r="F27" s="180"/>
      <c r="G27" s="180"/>
      <c r="H27" s="181"/>
      <c r="I27" s="181"/>
      <c r="J27" s="66"/>
      <c r="K27" s="182"/>
      <c r="L27" s="182"/>
      <c r="M27" s="67"/>
      <c r="N27" s="67"/>
      <c r="O27" s="67"/>
      <c r="P27" s="183"/>
      <c r="Q27" s="184"/>
      <c r="R27" s="185"/>
      <c r="S27" s="185"/>
      <c r="T27" s="185"/>
      <c r="U27" s="186"/>
      <c r="V27" s="187"/>
      <c r="W27" s="187"/>
      <c r="X27" s="188" t="s">
        <v>27</v>
      </c>
      <c r="Y27" s="189">
        <f>Y25</f>
        <v>0</v>
      </c>
      <c r="Z27" s="107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  <c r="IW27" s="116"/>
      <c r="IX27" s="116"/>
      <c r="IY27" s="116"/>
      <c r="IZ27" s="116"/>
      <c r="JA27" s="116"/>
      <c r="JB27" s="116"/>
      <c r="JC27" s="116"/>
      <c r="JD27" s="116"/>
      <c r="JE27" s="116"/>
      <c r="JF27" s="116"/>
      <c r="JG27" s="116"/>
      <c r="JH27" s="116"/>
      <c r="JI27" s="116"/>
    </row>
    <row r="28" spans="1:269" ht="15" customHeight="1">
      <c r="A28" s="147"/>
      <c r="B28" s="103"/>
      <c r="C28" s="69"/>
      <c r="D28" s="69"/>
      <c r="E28" s="190" t="s">
        <v>17</v>
      </c>
      <c r="F28" s="191"/>
      <c r="G28" s="191"/>
      <c r="H28" s="192"/>
      <c r="I28" s="193"/>
      <c r="J28" s="68"/>
      <c r="K28" s="194"/>
      <c r="L28" s="194"/>
      <c r="M28" s="195"/>
      <c r="N28" s="196"/>
      <c r="O28" s="196"/>
      <c r="P28" s="197"/>
      <c r="Q28" s="198"/>
      <c r="R28" s="199"/>
      <c r="S28" s="199"/>
      <c r="T28" s="185"/>
      <c r="U28" s="200"/>
      <c r="V28" s="187"/>
      <c r="W28" s="187"/>
      <c r="X28" s="188" t="s">
        <v>28</v>
      </c>
      <c r="Y28" s="286"/>
      <c r="Z28" s="107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  <c r="IW28" s="116"/>
      <c r="IX28" s="116"/>
      <c r="IY28" s="116"/>
      <c r="IZ28" s="116"/>
      <c r="JA28" s="116"/>
      <c r="JB28" s="116"/>
      <c r="JC28" s="116"/>
      <c r="JD28" s="116"/>
      <c r="JE28" s="116"/>
      <c r="JF28" s="116"/>
      <c r="JG28" s="116"/>
      <c r="JH28" s="116"/>
      <c r="JI28" s="116"/>
    </row>
    <row r="29" spans="1:269" ht="15" customHeight="1">
      <c r="A29" s="147"/>
      <c r="B29" s="103"/>
      <c r="C29" s="69"/>
      <c r="D29" s="69"/>
      <c r="E29" s="302"/>
      <c r="F29" s="303"/>
      <c r="G29" s="303"/>
      <c r="H29" s="303"/>
      <c r="I29" s="303"/>
      <c r="J29" s="303"/>
      <c r="K29" s="303"/>
      <c r="L29" s="303"/>
      <c r="M29" s="304"/>
      <c r="N29" s="201"/>
      <c r="O29" s="201"/>
      <c r="P29" s="183"/>
      <c r="Q29" s="299"/>
      <c r="R29" s="299"/>
      <c r="S29" s="299"/>
      <c r="T29" s="299"/>
      <c r="U29" s="299"/>
      <c r="V29" s="299"/>
      <c r="W29" s="202"/>
      <c r="X29" s="203" t="s">
        <v>29</v>
      </c>
      <c r="Y29" s="286"/>
      <c r="Z29" s="107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  <c r="IW29" s="116"/>
      <c r="IX29" s="116"/>
      <c r="IY29" s="116"/>
      <c r="IZ29" s="116"/>
      <c r="JA29" s="116"/>
      <c r="JB29" s="116"/>
      <c r="JC29" s="116"/>
      <c r="JD29" s="116"/>
      <c r="JE29" s="116"/>
      <c r="JF29" s="116"/>
      <c r="JG29" s="116"/>
      <c r="JH29" s="116"/>
      <c r="JI29" s="116"/>
    </row>
    <row r="30" spans="1:269" ht="15" customHeight="1" thickBot="1">
      <c r="A30" s="147"/>
      <c r="B30" s="70"/>
      <c r="C30" s="204"/>
      <c r="D30" s="204"/>
      <c r="E30" s="305"/>
      <c r="F30" s="303"/>
      <c r="G30" s="303"/>
      <c r="H30" s="303"/>
      <c r="I30" s="303"/>
      <c r="J30" s="303"/>
      <c r="K30" s="303"/>
      <c r="L30" s="303"/>
      <c r="M30" s="304"/>
      <c r="N30" s="201"/>
      <c r="O30" s="201"/>
      <c r="P30" s="205"/>
      <c r="Q30" s="206"/>
      <c r="R30" s="207"/>
      <c r="S30" s="207"/>
      <c r="T30" s="185"/>
      <c r="U30" s="186"/>
      <c r="V30" s="187"/>
      <c r="W30" s="208"/>
      <c r="X30" s="209" t="s">
        <v>30</v>
      </c>
      <c r="Y30" s="287"/>
      <c r="Z30" s="107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  <c r="IW30" s="116"/>
      <c r="IX30" s="116"/>
      <c r="IY30" s="116"/>
      <c r="IZ30" s="116"/>
      <c r="JA30" s="116"/>
      <c r="JB30" s="116"/>
      <c r="JC30" s="116"/>
      <c r="JD30" s="116"/>
      <c r="JE30" s="116"/>
      <c r="JF30" s="116"/>
      <c r="JG30" s="116"/>
      <c r="JH30" s="116"/>
      <c r="JI30" s="116"/>
    </row>
    <row r="31" spans="1:269" ht="15" customHeight="1">
      <c r="A31" s="147"/>
      <c r="B31" s="70"/>
      <c r="C31" s="107"/>
      <c r="D31" s="107"/>
      <c r="E31" s="305"/>
      <c r="F31" s="303"/>
      <c r="G31" s="303"/>
      <c r="H31" s="303"/>
      <c r="I31" s="303"/>
      <c r="J31" s="303"/>
      <c r="K31" s="303"/>
      <c r="L31" s="303"/>
      <c r="M31" s="304"/>
      <c r="N31" s="201"/>
      <c r="O31" s="201"/>
      <c r="P31" s="92"/>
      <c r="Q31" s="210"/>
      <c r="R31" s="210"/>
      <c r="S31" s="210"/>
      <c r="T31" s="210"/>
      <c r="U31" s="210"/>
      <c r="V31" s="210"/>
      <c r="W31" s="211"/>
      <c r="X31" s="212" t="s">
        <v>33</v>
      </c>
      <c r="Y31" s="213">
        <f t="shared" ref="Y31" si="10">IFERROR((Y27+Y28+Y29)*(1+Y30),"0")</f>
        <v>0</v>
      </c>
      <c r="Z31" s="107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  <c r="IW31" s="116"/>
      <c r="IX31" s="116"/>
      <c r="IY31" s="116"/>
      <c r="IZ31" s="116"/>
      <c r="JA31" s="116"/>
      <c r="JB31" s="116"/>
      <c r="JC31" s="116"/>
      <c r="JD31" s="116"/>
      <c r="JE31" s="116"/>
      <c r="JF31" s="116"/>
      <c r="JG31" s="116"/>
      <c r="JH31" s="116"/>
      <c r="JI31" s="116"/>
    </row>
    <row r="32" spans="1:269" ht="15" customHeight="1">
      <c r="A32" s="147"/>
      <c r="B32" s="70"/>
      <c r="C32" s="107"/>
      <c r="D32" s="107"/>
      <c r="E32" s="306"/>
      <c r="F32" s="307"/>
      <c r="G32" s="307"/>
      <c r="H32" s="307"/>
      <c r="I32" s="307"/>
      <c r="J32" s="307"/>
      <c r="K32" s="307"/>
      <c r="L32" s="307"/>
      <c r="M32" s="308"/>
      <c r="N32" s="201"/>
      <c r="O32" s="201"/>
      <c r="P32" s="107"/>
      <c r="Q32" s="107"/>
      <c r="R32" s="112"/>
      <c r="S32" s="112"/>
      <c r="T32" s="112"/>
      <c r="U32" s="113"/>
      <c r="V32" s="114"/>
      <c r="W32" s="114"/>
      <c r="X32" s="115"/>
      <c r="Y32" s="115"/>
      <c r="Z32" s="107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6"/>
      <c r="IZ32" s="116"/>
      <c r="JA32" s="116"/>
      <c r="JB32" s="116"/>
      <c r="JC32" s="116"/>
      <c r="JD32" s="116"/>
      <c r="JE32" s="116"/>
      <c r="JF32" s="116"/>
      <c r="JG32" s="116"/>
      <c r="JH32" s="116"/>
      <c r="JI32" s="116"/>
    </row>
    <row r="33" spans="1:269" ht="15" customHeight="1">
      <c r="A33" s="147"/>
      <c r="B33" s="70"/>
      <c r="C33" s="69"/>
      <c r="D33" s="69"/>
      <c r="E33" s="214"/>
      <c r="F33" s="180"/>
      <c r="G33" s="180"/>
      <c r="H33" s="215"/>
      <c r="I33" s="216"/>
      <c r="J33" s="217"/>
      <c r="K33" s="218"/>
      <c r="L33" s="218"/>
      <c r="M33" s="111"/>
      <c r="N33" s="111"/>
      <c r="O33" s="111"/>
      <c r="P33" s="107"/>
      <c r="Q33" s="107"/>
      <c r="R33" s="205"/>
      <c r="S33" s="205"/>
      <c r="T33" s="219"/>
      <c r="U33" s="220"/>
      <c r="V33" s="220"/>
      <c r="W33" s="220"/>
      <c r="X33" s="220"/>
      <c r="Y33" s="220"/>
      <c r="Z33" s="107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  <c r="IW33" s="116"/>
      <c r="IX33" s="116"/>
      <c r="IY33" s="116"/>
      <c r="IZ33" s="116"/>
      <c r="JA33" s="116"/>
      <c r="JB33" s="116"/>
      <c r="JC33" s="116"/>
      <c r="JD33" s="116"/>
      <c r="JE33" s="116"/>
      <c r="JF33" s="116"/>
      <c r="JG33" s="116"/>
      <c r="JH33" s="116"/>
      <c r="JI33" s="116"/>
    </row>
    <row r="34" spans="1:269" ht="15" customHeight="1">
      <c r="A34" s="147"/>
      <c r="B34" s="70"/>
      <c r="C34" s="69"/>
      <c r="D34" s="69"/>
      <c r="E34" s="221"/>
      <c r="F34" s="222"/>
      <c r="G34" s="222"/>
      <c r="H34" s="223"/>
      <c r="I34" s="224"/>
      <c r="J34" s="225"/>
      <c r="K34" s="196"/>
      <c r="L34" s="196"/>
      <c r="M34" s="226"/>
      <c r="N34" s="226"/>
      <c r="O34" s="226"/>
      <c r="P34" s="107"/>
      <c r="Q34" s="107"/>
      <c r="R34" s="227"/>
      <c r="S34" s="227"/>
      <c r="T34" s="173"/>
      <c r="U34" s="228"/>
      <c r="V34" s="114"/>
      <c r="W34" s="114"/>
      <c r="X34" s="229" t="s">
        <v>32</v>
      </c>
      <c r="Y34" s="230">
        <f>M25-V25</f>
        <v>0</v>
      </c>
      <c r="Z34" s="231" t="s">
        <v>31</v>
      </c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6"/>
      <c r="IX34" s="116"/>
      <c r="IY34" s="116"/>
      <c r="IZ34" s="116"/>
      <c r="JA34" s="116"/>
      <c r="JB34" s="116"/>
      <c r="JC34" s="116"/>
      <c r="JD34" s="116"/>
      <c r="JE34" s="116"/>
      <c r="JF34" s="116"/>
      <c r="JG34" s="116"/>
      <c r="JH34" s="116"/>
      <c r="JI34" s="116"/>
    </row>
    <row r="35" spans="1:269" ht="15" customHeight="1">
      <c r="A35" s="147"/>
      <c r="B35" s="70"/>
      <c r="C35" s="69"/>
      <c r="D35" s="69"/>
      <c r="E35" s="232"/>
      <c r="F35" s="222"/>
      <c r="G35" s="222"/>
      <c r="H35" s="223"/>
      <c r="I35" s="233"/>
      <c r="J35" s="234"/>
      <c r="K35" s="235"/>
      <c r="L35" s="235"/>
      <c r="M35" s="236"/>
      <c r="N35" s="236"/>
      <c r="O35" s="236"/>
      <c r="P35" s="107"/>
      <c r="Q35" s="107"/>
      <c r="R35" s="227"/>
      <c r="S35" s="227"/>
      <c r="T35" s="173"/>
      <c r="U35" s="228"/>
      <c r="V35" s="114"/>
      <c r="W35" s="114"/>
      <c r="X35" s="237" t="s">
        <v>34</v>
      </c>
      <c r="Y35" s="238">
        <f>J25-T25</f>
        <v>0</v>
      </c>
      <c r="Z35" s="239" t="s">
        <v>6</v>
      </c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</row>
    <row r="36" spans="1:269" ht="15" customHeight="1">
      <c r="A36" s="147"/>
      <c r="B36" s="147"/>
      <c r="C36" s="107"/>
      <c r="D36" s="107"/>
      <c r="E36" s="112"/>
      <c r="F36" s="240"/>
      <c r="G36" s="240"/>
      <c r="H36" s="107"/>
      <c r="I36" s="240"/>
      <c r="J36" s="241"/>
      <c r="K36" s="113"/>
      <c r="L36" s="113"/>
      <c r="M36" s="114"/>
      <c r="N36" s="114"/>
      <c r="O36" s="114"/>
      <c r="P36" s="107"/>
      <c r="Q36" s="147"/>
      <c r="R36" s="147"/>
      <c r="S36" s="147"/>
      <c r="T36" s="173"/>
      <c r="U36" s="235"/>
      <c r="V36" s="242"/>
      <c r="W36" s="242"/>
      <c r="X36" s="243"/>
      <c r="Y36" s="243"/>
      <c r="Z36" s="107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  <c r="IW36" s="116"/>
      <c r="IX36" s="116"/>
      <c r="IY36" s="116"/>
      <c r="IZ36" s="116"/>
      <c r="JA36" s="116"/>
      <c r="JB36" s="116"/>
      <c r="JC36" s="116"/>
      <c r="JD36" s="116"/>
      <c r="JE36" s="116"/>
      <c r="JF36" s="116"/>
      <c r="JG36" s="116"/>
      <c r="JH36" s="116"/>
      <c r="JI36" s="116"/>
    </row>
    <row r="37" spans="1:269" ht="15" customHeight="1">
      <c r="A37" s="147"/>
      <c r="B37" s="70"/>
      <c r="C37" s="107"/>
      <c r="D37" s="107"/>
      <c r="E37" s="84"/>
      <c r="F37" s="93"/>
      <c r="G37" s="93"/>
      <c r="H37" s="94"/>
      <c r="I37" s="244"/>
      <c r="J37" s="245"/>
      <c r="K37" s="186"/>
      <c r="L37" s="186"/>
      <c r="M37" s="246"/>
      <c r="N37" s="246"/>
      <c r="O37" s="246"/>
      <c r="P37" s="107"/>
      <c r="Q37" s="147"/>
      <c r="R37" s="173"/>
      <c r="S37" s="173"/>
      <c r="T37" s="173"/>
      <c r="U37" s="235"/>
      <c r="V37" s="242"/>
      <c r="W37" s="242"/>
      <c r="X37" s="177"/>
      <c r="Y37" s="177"/>
      <c r="Z37" s="107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  <c r="IW37" s="116"/>
      <c r="IX37" s="116"/>
      <c r="IY37" s="116"/>
      <c r="IZ37" s="116"/>
      <c r="JA37" s="116"/>
      <c r="JB37" s="116"/>
      <c r="JC37" s="116"/>
      <c r="JD37" s="116"/>
      <c r="JE37" s="116"/>
      <c r="JF37" s="116"/>
      <c r="JG37" s="116"/>
      <c r="JH37" s="116"/>
      <c r="JI37" s="116"/>
    </row>
    <row r="38" spans="1:269" ht="15" customHeight="1">
      <c r="A38" s="147"/>
      <c r="B38" s="70"/>
      <c r="C38" s="247"/>
      <c r="D38" s="247"/>
      <c r="E38" s="84"/>
      <c r="F38" s="248"/>
      <c r="G38" s="248"/>
      <c r="H38" s="94"/>
      <c r="I38" s="249"/>
      <c r="J38" s="245"/>
      <c r="K38" s="186"/>
      <c r="L38" s="186"/>
      <c r="M38" s="246"/>
      <c r="N38" s="246"/>
      <c r="O38" s="246"/>
      <c r="P38" s="147"/>
      <c r="Q38" s="147"/>
      <c r="R38" s="173"/>
      <c r="S38" s="173"/>
      <c r="T38" s="173"/>
      <c r="U38" s="175"/>
      <c r="V38" s="242"/>
      <c r="W38" s="242"/>
      <c r="X38" s="177"/>
      <c r="Y38" s="177"/>
      <c r="Z38" s="107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  <c r="IW38" s="116"/>
      <c r="IX38" s="116"/>
      <c r="IY38" s="116"/>
      <c r="IZ38" s="116"/>
      <c r="JA38" s="116"/>
      <c r="JB38" s="116"/>
      <c r="JC38" s="116"/>
      <c r="JD38" s="116"/>
      <c r="JE38" s="116"/>
      <c r="JF38" s="116"/>
      <c r="JG38" s="116"/>
      <c r="JH38" s="116"/>
      <c r="JI38" s="116"/>
    </row>
    <row r="39" spans="1:269" ht="15" customHeight="1">
      <c r="A39" s="147"/>
      <c r="B39" s="70"/>
      <c r="C39" s="247"/>
      <c r="D39" s="247"/>
      <c r="E39" s="250"/>
      <c r="F39" s="71"/>
      <c r="G39" s="71"/>
      <c r="H39" s="251"/>
      <c r="I39" s="252"/>
      <c r="J39" s="253"/>
      <c r="K39" s="175"/>
      <c r="L39" s="175"/>
      <c r="M39" s="254"/>
      <c r="N39" s="254"/>
      <c r="O39" s="254"/>
      <c r="P39" s="147"/>
      <c r="Q39" s="255"/>
      <c r="R39" s="147"/>
      <c r="S39" s="147"/>
      <c r="T39" s="173"/>
      <c r="U39" s="175"/>
      <c r="V39" s="242"/>
      <c r="W39" s="242"/>
      <c r="X39" s="205"/>
      <c r="Y39" s="177"/>
      <c r="Z39" s="107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  <c r="IW39" s="116"/>
      <c r="IX39" s="116"/>
      <c r="IY39" s="116"/>
      <c r="IZ39" s="116"/>
      <c r="JA39" s="116"/>
      <c r="JB39" s="116"/>
      <c r="JC39" s="116"/>
      <c r="JD39" s="116"/>
      <c r="JE39" s="116"/>
      <c r="JF39" s="116"/>
      <c r="JG39" s="116"/>
      <c r="JH39" s="116"/>
      <c r="JI39" s="116"/>
    </row>
    <row r="40" spans="1:269" ht="15" customHeight="1">
      <c r="A40" s="147"/>
      <c r="B40" s="70"/>
      <c r="C40" s="247"/>
      <c r="D40" s="247"/>
      <c r="E40" s="108"/>
      <c r="F40" s="109"/>
      <c r="G40" s="109"/>
      <c r="H40" s="69"/>
      <c r="I40" s="109"/>
      <c r="J40" s="110"/>
      <c r="K40" s="111"/>
      <c r="L40" s="111"/>
      <c r="M40" s="111"/>
      <c r="N40" s="111"/>
      <c r="O40" s="111"/>
      <c r="P40" s="147"/>
      <c r="Q40" s="256"/>
      <c r="R40" s="247"/>
      <c r="S40" s="247"/>
      <c r="T40" s="173"/>
      <c r="U40" s="175"/>
      <c r="V40" s="242"/>
      <c r="W40" s="242"/>
      <c r="X40" s="257"/>
      <c r="Y40" s="177"/>
      <c r="Z40" s="107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  <c r="IW40" s="116"/>
      <c r="IX40" s="116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</row>
    <row r="41" spans="1:269" ht="15" customHeight="1">
      <c r="A41" s="107"/>
      <c r="B41" s="258"/>
      <c r="C41" s="258"/>
      <c r="D41" s="258"/>
      <c r="E41" s="126"/>
      <c r="F41" s="259"/>
      <c r="G41" s="259"/>
      <c r="H41" s="260"/>
      <c r="I41" s="259"/>
      <c r="J41" s="261"/>
      <c r="K41" s="262"/>
      <c r="L41" s="262"/>
      <c r="M41" s="262"/>
      <c r="N41" s="262"/>
      <c r="O41" s="262"/>
      <c r="P41" s="263"/>
      <c r="Q41" s="264"/>
      <c r="R41" s="264"/>
      <c r="S41" s="264"/>
      <c r="T41" s="265"/>
      <c r="U41" s="266"/>
      <c r="V41" s="267"/>
      <c r="W41" s="267"/>
      <c r="X41" s="268"/>
      <c r="Y41" s="269"/>
      <c r="Z41" s="107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  <c r="IW41" s="116"/>
      <c r="IX41" s="116"/>
      <c r="IY41" s="116"/>
      <c r="IZ41" s="116"/>
      <c r="JA41" s="116"/>
      <c r="JB41" s="116"/>
      <c r="JC41" s="116"/>
      <c r="JD41" s="116"/>
      <c r="JE41" s="116"/>
      <c r="JF41" s="116"/>
      <c r="JG41" s="116"/>
      <c r="JH41" s="116"/>
      <c r="JI41" s="116"/>
    </row>
    <row r="42" spans="1:269" ht="15" customHeight="1">
      <c r="A42" s="147"/>
      <c r="B42" s="258"/>
      <c r="C42" s="258"/>
      <c r="D42" s="258"/>
      <c r="E42" s="126"/>
      <c r="F42" s="259"/>
      <c r="G42" s="259"/>
      <c r="H42" s="260"/>
      <c r="I42" s="259"/>
      <c r="J42" s="261"/>
      <c r="K42" s="262"/>
      <c r="L42" s="262"/>
      <c r="M42" s="262"/>
      <c r="N42" s="262"/>
      <c r="O42" s="262"/>
      <c r="P42" s="116"/>
      <c r="Q42" s="264"/>
      <c r="R42" s="270"/>
      <c r="S42" s="270"/>
      <c r="T42" s="265"/>
      <c r="U42" s="266"/>
      <c r="V42" s="271"/>
      <c r="W42" s="271"/>
      <c r="X42" s="272"/>
      <c r="Y42" s="272"/>
      <c r="Z42" s="107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</row>
    <row r="43" spans="1:269" ht="21" customHeight="1">
      <c r="A43" s="107"/>
      <c r="B43" s="258"/>
      <c r="C43" s="258"/>
      <c r="D43" s="258"/>
      <c r="E43" s="126"/>
      <c r="F43" s="259"/>
      <c r="G43" s="259"/>
      <c r="H43" s="260"/>
      <c r="I43" s="259"/>
      <c r="J43" s="261"/>
      <c r="K43" s="262"/>
      <c r="L43" s="262"/>
      <c r="M43" s="262"/>
      <c r="N43" s="262"/>
      <c r="O43" s="262"/>
      <c r="P43" s="263"/>
      <c r="Q43" s="264"/>
      <c r="R43" s="270"/>
      <c r="S43" s="270"/>
      <c r="T43" s="265"/>
      <c r="U43" s="266"/>
      <c r="V43" s="267"/>
      <c r="W43" s="267"/>
      <c r="X43" s="268"/>
      <c r="Y43" s="272"/>
      <c r="Z43" s="107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  <c r="JA43" s="116"/>
      <c r="JB43" s="116"/>
      <c r="JC43" s="116"/>
      <c r="JD43" s="116"/>
      <c r="JE43" s="116"/>
      <c r="JF43" s="116"/>
      <c r="JG43" s="116"/>
      <c r="JH43" s="116"/>
      <c r="JI43" s="116"/>
    </row>
    <row r="44" spans="1:269" s="63" customFormat="1" ht="15.75" customHeight="1">
      <c r="A44" s="107"/>
      <c r="B44" s="258"/>
      <c r="C44" s="273"/>
      <c r="D44" s="273"/>
      <c r="E44" s="274"/>
      <c r="F44" s="275"/>
      <c r="G44" s="275"/>
      <c r="H44" s="273"/>
      <c r="I44" s="275"/>
      <c r="J44" s="261"/>
      <c r="K44" s="262"/>
      <c r="L44" s="262"/>
      <c r="M44" s="263"/>
      <c r="N44" s="263"/>
      <c r="O44" s="263"/>
      <c r="P44" s="153"/>
      <c r="Q44" s="264"/>
      <c r="R44" s="265"/>
      <c r="S44" s="265"/>
      <c r="T44" s="265"/>
      <c r="U44" s="266"/>
      <c r="V44" s="271"/>
      <c r="W44" s="271"/>
      <c r="X44" s="269"/>
      <c r="Y44" s="269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  <c r="IW44" s="107"/>
      <c r="IX44" s="107"/>
      <c r="IY44" s="107"/>
      <c r="IZ44" s="107"/>
      <c r="JA44" s="107"/>
      <c r="JB44" s="107"/>
      <c r="JC44" s="107"/>
      <c r="JD44" s="107"/>
      <c r="JE44" s="107"/>
      <c r="JF44" s="107"/>
      <c r="JG44" s="107"/>
      <c r="JH44" s="107"/>
      <c r="JI44" s="107"/>
    </row>
    <row r="45" spans="1:269" s="63" customFormat="1">
      <c r="A45" s="107"/>
      <c r="B45" s="258"/>
      <c r="C45" s="273"/>
      <c r="D45" s="273"/>
      <c r="E45" s="274"/>
      <c r="F45" s="276"/>
      <c r="G45" s="276"/>
      <c r="H45" s="153"/>
      <c r="I45" s="276"/>
      <c r="J45" s="277"/>
      <c r="K45" s="278"/>
      <c r="L45" s="278"/>
      <c r="M45" s="151"/>
      <c r="N45" s="151"/>
      <c r="O45" s="151"/>
      <c r="P45" s="153"/>
      <c r="Q45" s="270"/>
      <c r="R45" s="270"/>
      <c r="S45" s="270"/>
      <c r="T45" s="265"/>
      <c r="U45" s="266"/>
      <c r="V45" s="267"/>
      <c r="W45" s="267"/>
      <c r="X45" s="272"/>
      <c r="Y45" s="272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  <c r="IW45" s="107"/>
      <c r="IX45" s="107"/>
      <c r="IY45" s="107"/>
      <c r="IZ45" s="107"/>
      <c r="JA45" s="107"/>
      <c r="JB45" s="107"/>
      <c r="JC45" s="107"/>
      <c r="JD45" s="107"/>
      <c r="JE45" s="107"/>
      <c r="JF45" s="107"/>
      <c r="JG45" s="107"/>
      <c r="JH45" s="107"/>
      <c r="JI45" s="107"/>
    </row>
    <row r="46" spans="1:269" s="63" customFormat="1">
      <c r="A46" s="107"/>
      <c r="B46" s="258"/>
      <c r="C46" s="273"/>
      <c r="D46" s="273"/>
      <c r="E46" s="126"/>
      <c r="F46" s="259"/>
      <c r="G46" s="259"/>
      <c r="H46" s="260"/>
      <c r="I46" s="259"/>
      <c r="J46" s="261"/>
      <c r="K46" s="262"/>
      <c r="L46" s="262"/>
      <c r="M46" s="262"/>
      <c r="N46" s="262"/>
      <c r="O46" s="262"/>
      <c r="P46" s="153"/>
      <c r="Q46" s="270"/>
      <c r="R46" s="265"/>
      <c r="S46" s="265"/>
      <c r="T46" s="265"/>
      <c r="U46" s="266"/>
      <c r="V46" s="267"/>
      <c r="W46" s="267"/>
      <c r="X46" s="269"/>
      <c r="Y46" s="269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  <c r="IW46" s="107"/>
      <c r="IX46" s="107"/>
      <c r="IY46" s="107"/>
      <c r="IZ46" s="107"/>
      <c r="JA46" s="107"/>
      <c r="JB46" s="107"/>
      <c r="JC46" s="107"/>
      <c r="JD46" s="107"/>
      <c r="JE46" s="107"/>
      <c r="JF46" s="107"/>
      <c r="JG46" s="107"/>
      <c r="JH46" s="107"/>
      <c r="JI46" s="107"/>
    </row>
    <row r="47" spans="1:269" s="63" customFormat="1">
      <c r="A47" s="107"/>
      <c r="B47" s="258"/>
      <c r="C47" s="273"/>
      <c r="D47" s="273"/>
      <c r="E47" s="258"/>
      <c r="F47" s="279"/>
      <c r="G47" s="279"/>
      <c r="H47" s="273"/>
      <c r="I47" s="279"/>
      <c r="J47" s="261"/>
      <c r="K47" s="262"/>
      <c r="L47" s="262"/>
      <c r="M47" s="262"/>
      <c r="N47" s="262"/>
      <c r="O47" s="262"/>
      <c r="P47" s="153"/>
      <c r="Q47" s="270"/>
      <c r="R47" s="265"/>
      <c r="S47" s="265"/>
      <c r="T47" s="265"/>
      <c r="U47" s="266"/>
      <c r="V47" s="267"/>
      <c r="W47" s="267"/>
      <c r="X47" s="269"/>
      <c r="Y47" s="269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  <c r="IW47" s="107"/>
      <c r="IX47" s="107"/>
      <c r="IY47" s="107"/>
      <c r="IZ47" s="107"/>
      <c r="JA47" s="107"/>
      <c r="JB47" s="107"/>
      <c r="JC47" s="107"/>
      <c r="JD47" s="107"/>
      <c r="JE47" s="107"/>
      <c r="JF47" s="107"/>
      <c r="JG47" s="107"/>
      <c r="JH47" s="107"/>
      <c r="JI47" s="107"/>
    </row>
    <row r="48" spans="1:269" s="63" customFormat="1">
      <c r="A48" s="107"/>
      <c r="B48" s="258"/>
      <c r="C48" s="273"/>
      <c r="D48" s="273"/>
      <c r="E48" s="258"/>
      <c r="F48" s="279"/>
      <c r="G48" s="279"/>
      <c r="H48" s="273"/>
      <c r="I48" s="279"/>
      <c r="J48" s="277"/>
      <c r="K48" s="263"/>
      <c r="L48" s="263"/>
      <c r="M48" s="263"/>
      <c r="N48" s="263"/>
      <c r="O48" s="263"/>
      <c r="P48" s="153"/>
      <c r="Q48" s="270"/>
      <c r="R48" s="265"/>
      <c r="S48" s="265"/>
      <c r="T48" s="265"/>
      <c r="U48" s="266"/>
      <c r="V48" s="267"/>
      <c r="W48" s="267"/>
      <c r="X48" s="269"/>
      <c r="Y48" s="269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  <c r="IW48" s="107"/>
      <c r="IX48" s="107"/>
      <c r="IY48" s="107"/>
      <c r="IZ48" s="107"/>
      <c r="JA48" s="107"/>
      <c r="JB48" s="107"/>
      <c r="JC48" s="107"/>
      <c r="JD48" s="107"/>
      <c r="JE48" s="107"/>
      <c r="JF48" s="107"/>
      <c r="JG48" s="107"/>
      <c r="JH48" s="107"/>
      <c r="JI48" s="107"/>
    </row>
    <row r="49" spans="1:26" s="63" customFormat="1">
      <c r="B49" s="40"/>
      <c r="C49" s="41"/>
      <c r="D49" s="41"/>
      <c r="E49" s="33"/>
      <c r="F49" s="24"/>
      <c r="G49" s="24"/>
      <c r="H49" s="41"/>
      <c r="I49" s="38"/>
      <c r="J49" s="45"/>
      <c r="K49" s="37"/>
      <c r="L49" s="37"/>
      <c r="M49" s="37"/>
      <c r="N49" s="37"/>
      <c r="O49" s="37"/>
      <c r="P49" s="18"/>
      <c r="Q49" s="35"/>
      <c r="R49" s="36"/>
      <c r="S49" s="36"/>
      <c r="T49" s="36"/>
      <c r="U49" s="78"/>
      <c r="V49" s="39"/>
      <c r="W49" s="39"/>
      <c r="X49" s="52"/>
      <c r="Y49" s="52"/>
    </row>
    <row r="50" spans="1:26" s="63" customFormat="1">
      <c r="B50" s="40"/>
      <c r="C50" s="41"/>
      <c r="D50" s="41"/>
      <c r="E50" s="40"/>
      <c r="F50" s="38"/>
      <c r="G50" s="38"/>
      <c r="H50" s="41"/>
      <c r="I50" s="38"/>
      <c r="J50" s="45"/>
      <c r="K50" s="37"/>
      <c r="L50" s="37"/>
      <c r="M50" s="37"/>
      <c r="N50" s="37"/>
      <c r="O50" s="37"/>
      <c r="P50" s="18"/>
      <c r="Q50" s="18"/>
      <c r="R50" s="33"/>
      <c r="S50" s="33"/>
      <c r="T50" s="33"/>
      <c r="U50" s="43"/>
      <c r="V50" s="44"/>
      <c r="W50" s="44"/>
      <c r="X50" s="51"/>
      <c r="Y50" s="51"/>
    </row>
    <row r="51" spans="1:26" s="63" customFormat="1">
      <c r="B51" s="40"/>
      <c r="C51" s="41"/>
      <c r="D51" s="41"/>
      <c r="E51" s="40"/>
      <c r="F51" s="38"/>
      <c r="G51" s="38"/>
      <c r="H51" s="41"/>
      <c r="I51" s="38"/>
      <c r="J51" s="45"/>
      <c r="K51" s="37"/>
      <c r="L51" s="37"/>
      <c r="M51" s="37"/>
      <c r="N51" s="37"/>
      <c r="O51" s="37"/>
      <c r="P51" s="18"/>
      <c r="Q51" s="18"/>
      <c r="R51" s="33"/>
      <c r="S51" s="33"/>
      <c r="T51" s="33"/>
      <c r="U51" s="43"/>
      <c r="V51" s="44"/>
      <c r="W51" s="44"/>
      <c r="X51" s="51"/>
      <c r="Y51" s="51"/>
    </row>
    <row r="52" spans="1:26" s="63" customFormat="1">
      <c r="B52" s="40"/>
      <c r="C52" s="41"/>
      <c r="D52" s="41"/>
      <c r="E52" s="40"/>
      <c r="F52" s="46"/>
      <c r="G52" s="46"/>
      <c r="H52" s="41"/>
      <c r="I52" s="46"/>
      <c r="J52" s="45"/>
      <c r="K52" s="37"/>
      <c r="L52" s="37"/>
      <c r="M52" s="37"/>
      <c r="N52" s="37"/>
      <c r="O52" s="37"/>
      <c r="P52" s="18"/>
      <c r="Q52" s="18"/>
      <c r="R52" s="33"/>
      <c r="S52" s="33"/>
      <c r="T52" s="33"/>
      <c r="U52" s="43"/>
      <c r="V52" s="44"/>
      <c r="W52" s="44"/>
      <c r="X52" s="51"/>
      <c r="Y52" s="51"/>
    </row>
    <row r="53" spans="1:26" s="63" customFormat="1">
      <c r="B53" s="40"/>
      <c r="C53" s="41"/>
      <c r="D53" s="41"/>
      <c r="E53" s="40"/>
      <c r="F53" s="34"/>
      <c r="G53" s="34"/>
      <c r="H53" s="41"/>
      <c r="I53" s="24"/>
      <c r="J53" s="42"/>
      <c r="K53" s="43"/>
      <c r="L53" s="43"/>
      <c r="M53" s="44"/>
      <c r="N53" s="44"/>
      <c r="O53" s="44"/>
      <c r="P53" s="18"/>
      <c r="Q53" s="18"/>
      <c r="R53" s="33"/>
      <c r="S53" s="33"/>
      <c r="T53" s="33"/>
      <c r="U53" s="43"/>
      <c r="V53" s="44"/>
      <c r="W53" s="44"/>
      <c r="X53" s="51"/>
      <c r="Y53" s="51"/>
    </row>
    <row r="54" spans="1:26" s="63" customFormat="1">
      <c r="B54" s="40"/>
      <c r="C54" s="41"/>
      <c r="D54" s="41"/>
      <c r="E54" s="76"/>
      <c r="F54" s="38"/>
      <c r="G54" s="38"/>
      <c r="H54" s="37"/>
      <c r="I54" s="38"/>
      <c r="J54" s="42"/>
      <c r="K54" s="37"/>
      <c r="L54" s="37"/>
      <c r="M54" s="37"/>
      <c r="N54" s="37"/>
      <c r="O54" s="37"/>
      <c r="P54" s="18"/>
      <c r="Q54" s="18"/>
      <c r="R54" s="33"/>
      <c r="S54" s="33"/>
      <c r="T54" s="33"/>
      <c r="U54" s="43"/>
      <c r="V54" s="44"/>
      <c r="W54" s="44"/>
      <c r="X54" s="51"/>
      <c r="Y54" s="51"/>
    </row>
    <row r="55" spans="1:26" s="63" customFormat="1" ht="16.95" customHeight="1">
      <c r="B55" s="40"/>
      <c r="C55" s="41"/>
      <c r="D55" s="41"/>
      <c r="E55" s="40"/>
      <c r="F55" s="38"/>
      <c r="G55" s="38"/>
      <c r="H55" s="41"/>
      <c r="I55" s="38"/>
      <c r="J55" s="45"/>
      <c r="K55" s="37"/>
      <c r="L55" s="37"/>
      <c r="M55" s="37"/>
      <c r="N55" s="37"/>
      <c r="O55" s="37"/>
      <c r="P55" s="18"/>
      <c r="Q55" s="18"/>
      <c r="R55" s="33"/>
      <c r="S55" s="33"/>
      <c r="T55" s="33"/>
      <c r="U55" s="43"/>
      <c r="V55" s="44"/>
      <c r="W55" s="44"/>
      <c r="X55" s="51"/>
      <c r="Y55" s="51"/>
    </row>
    <row r="56" spans="1:26" s="63" customFormat="1" ht="16.95" customHeight="1">
      <c r="B56" s="40"/>
      <c r="C56" s="41"/>
      <c r="D56" s="41"/>
      <c r="E56" s="40"/>
      <c r="F56" s="38"/>
      <c r="G56" s="38"/>
      <c r="H56" s="41"/>
      <c r="I56" s="38"/>
      <c r="J56" s="45"/>
      <c r="K56" s="37"/>
      <c r="L56" s="37"/>
      <c r="M56" s="37"/>
      <c r="N56" s="37"/>
      <c r="O56" s="37"/>
      <c r="P56" s="18"/>
      <c r="Q56" s="18"/>
      <c r="R56" s="33"/>
      <c r="S56" s="33"/>
      <c r="T56" s="33"/>
      <c r="U56" s="43"/>
      <c r="V56" s="44"/>
      <c r="W56" s="44"/>
      <c r="X56" s="51"/>
      <c r="Y56" s="51"/>
    </row>
    <row r="57" spans="1:26" s="63" customFormat="1">
      <c r="B57" s="40"/>
      <c r="C57" s="41"/>
      <c r="D57" s="41"/>
      <c r="E57" s="40"/>
      <c r="F57" s="38"/>
      <c r="G57" s="38"/>
      <c r="H57" s="41"/>
      <c r="I57" s="38"/>
      <c r="J57" s="45"/>
      <c r="K57" s="37"/>
      <c r="L57" s="37"/>
      <c r="M57" s="37"/>
      <c r="N57" s="37"/>
      <c r="O57" s="37"/>
      <c r="P57" s="18"/>
      <c r="Q57" s="18"/>
      <c r="R57" s="33"/>
      <c r="S57" s="33"/>
      <c r="T57" s="33"/>
      <c r="U57" s="43"/>
      <c r="V57" s="44"/>
      <c r="W57" s="44"/>
      <c r="X57" s="51"/>
      <c r="Y57" s="51"/>
    </row>
    <row r="58" spans="1:26" s="63" customFormat="1">
      <c r="B58" s="40"/>
      <c r="C58" s="41"/>
      <c r="D58" s="41"/>
      <c r="E58" s="40"/>
      <c r="F58" s="38"/>
      <c r="G58" s="38"/>
      <c r="H58" s="41"/>
      <c r="I58" s="38"/>
      <c r="J58" s="45"/>
      <c r="K58" s="37"/>
      <c r="L58" s="37"/>
      <c r="M58" s="37"/>
      <c r="N58" s="37"/>
      <c r="O58" s="37"/>
      <c r="P58" s="18"/>
      <c r="Q58" s="18"/>
      <c r="R58" s="33"/>
      <c r="S58" s="33"/>
      <c r="T58" s="33"/>
      <c r="U58" s="43"/>
      <c r="V58" s="44"/>
      <c r="W58" s="44"/>
      <c r="X58" s="51"/>
      <c r="Y58" s="51"/>
    </row>
    <row r="59" spans="1:26" hidden="1">
      <c r="B59" s="40"/>
      <c r="C59" s="41"/>
      <c r="D59" s="41"/>
      <c r="E59" s="40"/>
      <c r="F59" s="38"/>
      <c r="G59" s="38"/>
      <c r="H59" s="41"/>
      <c r="I59" s="38"/>
      <c r="J59" s="45"/>
      <c r="K59" s="37"/>
      <c r="L59" s="37"/>
      <c r="M59" s="37"/>
      <c r="N59" s="37"/>
      <c r="O59" s="37"/>
      <c r="P59" s="18"/>
      <c r="Q59" s="18"/>
      <c r="R59" s="33"/>
      <c r="S59" s="33"/>
      <c r="T59" s="33"/>
      <c r="U59" s="43"/>
      <c r="V59" s="44"/>
      <c r="W59" s="44"/>
      <c r="X59" s="51"/>
      <c r="Y59" s="51"/>
    </row>
    <row r="60" spans="1:26" hidden="1">
      <c r="B60" s="40"/>
      <c r="C60" s="41"/>
      <c r="D60" s="41"/>
      <c r="E60" s="40"/>
      <c r="F60" s="38"/>
      <c r="G60" s="38"/>
      <c r="H60" s="41"/>
      <c r="I60" s="38"/>
      <c r="J60" s="45"/>
      <c r="K60" s="37"/>
      <c r="L60" s="37"/>
      <c r="M60" s="37"/>
      <c r="N60" s="37"/>
      <c r="O60" s="37"/>
      <c r="P60" s="18"/>
      <c r="Q60" s="18"/>
      <c r="R60" s="33"/>
      <c r="S60" s="33"/>
      <c r="T60" s="33"/>
      <c r="U60" s="43"/>
      <c r="V60" s="44"/>
      <c r="W60" s="44"/>
      <c r="X60" s="51"/>
      <c r="Y60" s="51"/>
    </row>
    <row r="61" spans="1:26" hidden="1">
      <c r="B61" s="40"/>
      <c r="C61" s="41"/>
      <c r="D61" s="41"/>
      <c r="E61" s="40"/>
      <c r="F61" s="38"/>
      <c r="G61" s="38"/>
      <c r="H61" s="41"/>
      <c r="I61" s="38"/>
      <c r="J61" s="45"/>
      <c r="K61" s="37"/>
      <c r="L61" s="37"/>
      <c r="M61" s="37"/>
      <c r="N61" s="37"/>
      <c r="O61" s="37"/>
      <c r="P61" s="18"/>
      <c r="Q61" s="18"/>
      <c r="R61" s="33"/>
      <c r="S61" s="33"/>
      <c r="T61" s="33"/>
      <c r="U61" s="43"/>
      <c r="V61" s="44"/>
      <c r="W61" s="44"/>
      <c r="X61" s="51"/>
      <c r="Y61" s="51"/>
    </row>
    <row r="62" spans="1:26" s="18" customFormat="1" hidden="1">
      <c r="A62" s="64"/>
      <c r="B62" s="40"/>
      <c r="C62" s="41"/>
      <c r="D62" s="41"/>
      <c r="E62" s="40"/>
      <c r="F62" s="38"/>
      <c r="G62" s="38"/>
      <c r="H62" s="41"/>
      <c r="I62" s="38"/>
      <c r="J62" s="45"/>
      <c r="K62" s="37"/>
      <c r="L62" s="37"/>
      <c r="M62" s="37"/>
      <c r="N62" s="37"/>
      <c r="O62" s="37"/>
      <c r="R62" s="33"/>
      <c r="S62" s="33"/>
      <c r="T62" s="33"/>
      <c r="U62" s="43"/>
      <c r="V62" s="44"/>
      <c r="W62" s="44"/>
      <c r="X62" s="51"/>
      <c r="Y62" s="51"/>
      <c r="Z62" s="64"/>
    </row>
    <row r="63" spans="1:26" s="18" customFormat="1" hidden="1">
      <c r="A63" s="64"/>
      <c r="B63" s="40"/>
      <c r="C63" s="41"/>
      <c r="D63" s="41"/>
      <c r="E63" s="40"/>
      <c r="F63" s="38"/>
      <c r="G63" s="38"/>
      <c r="H63" s="41"/>
      <c r="I63" s="38"/>
      <c r="J63" s="45"/>
      <c r="K63" s="37"/>
      <c r="L63" s="37"/>
      <c r="M63" s="37"/>
      <c r="N63" s="37"/>
      <c r="O63" s="37"/>
      <c r="R63" s="33"/>
      <c r="S63" s="33"/>
      <c r="T63" s="33"/>
      <c r="U63" s="43"/>
      <c r="V63" s="44"/>
      <c r="W63" s="44"/>
      <c r="X63" s="51"/>
      <c r="Y63" s="51"/>
      <c r="Z63" s="64"/>
    </row>
    <row r="64" spans="1:26" hidden="1">
      <c r="B64" s="40"/>
      <c r="C64" s="41"/>
      <c r="D64" s="41"/>
      <c r="E64" s="40"/>
      <c r="F64" s="38"/>
      <c r="G64" s="38"/>
      <c r="H64" s="41"/>
      <c r="I64" s="38"/>
      <c r="J64" s="45"/>
      <c r="K64" s="37"/>
      <c r="L64" s="37"/>
      <c r="M64" s="37"/>
      <c r="N64" s="37"/>
      <c r="O64" s="37"/>
      <c r="P64" s="18"/>
      <c r="Q64" s="18"/>
      <c r="R64" s="33"/>
      <c r="S64" s="33"/>
      <c r="T64" s="33"/>
      <c r="U64" s="43"/>
      <c r="V64" s="44"/>
      <c r="W64" s="44"/>
      <c r="X64" s="51"/>
      <c r="Y64" s="51"/>
    </row>
    <row r="65" spans="1:26" hidden="1">
      <c r="B65" s="40"/>
      <c r="C65" s="41"/>
      <c r="D65" s="41"/>
      <c r="E65" s="40"/>
      <c r="F65" s="38"/>
      <c r="G65" s="38"/>
      <c r="H65" s="41"/>
      <c r="I65" s="38"/>
      <c r="J65" s="45"/>
      <c r="K65" s="37"/>
      <c r="L65" s="37"/>
      <c r="M65" s="37"/>
      <c r="N65" s="37"/>
      <c r="O65" s="37"/>
      <c r="P65" s="18"/>
      <c r="Q65" s="18"/>
      <c r="R65" s="33"/>
      <c r="S65" s="33"/>
      <c r="T65" s="33"/>
      <c r="U65" s="43"/>
      <c r="V65" s="44"/>
      <c r="W65" s="44"/>
      <c r="X65" s="51"/>
      <c r="Y65" s="51"/>
    </row>
    <row r="66" spans="1:26" hidden="1">
      <c r="B66" s="40"/>
      <c r="C66" s="41"/>
      <c r="D66" s="41"/>
      <c r="E66" s="40"/>
      <c r="F66" s="38"/>
      <c r="G66" s="38"/>
      <c r="H66" s="41"/>
      <c r="I66" s="38"/>
      <c r="J66" s="45"/>
      <c r="K66" s="37"/>
      <c r="L66" s="37"/>
      <c r="M66" s="37"/>
      <c r="N66" s="37"/>
      <c r="O66" s="37"/>
      <c r="P66" s="18"/>
      <c r="Q66" s="18"/>
      <c r="R66" s="33"/>
      <c r="S66" s="33"/>
      <c r="T66" s="33"/>
      <c r="U66" s="43"/>
      <c r="V66" s="44"/>
      <c r="W66" s="44"/>
      <c r="X66" s="51"/>
      <c r="Y66" s="51"/>
    </row>
    <row r="67" spans="1:26" ht="12.75" hidden="1" customHeight="1">
      <c r="B67" s="40"/>
      <c r="C67" s="41"/>
      <c r="D67" s="41"/>
      <c r="E67" s="40"/>
      <c r="F67" s="38"/>
      <c r="G67" s="38"/>
      <c r="H67" s="41"/>
      <c r="I67" s="38"/>
      <c r="J67" s="45"/>
      <c r="K67" s="37"/>
      <c r="L67" s="37"/>
      <c r="M67" s="37"/>
      <c r="N67" s="37"/>
      <c r="O67" s="37"/>
      <c r="P67" s="18"/>
      <c r="Q67" s="18"/>
      <c r="R67" s="33"/>
      <c r="S67" s="33"/>
      <c r="T67" s="33"/>
      <c r="U67" s="43"/>
      <c r="V67" s="44"/>
      <c r="W67" s="44"/>
      <c r="X67" s="51"/>
      <c r="Y67" s="51"/>
    </row>
    <row r="68" spans="1:26" s="18" customFormat="1" hidden="1">
      <c r="A68" s="64"/>
      <c r="B68" s="40"/>
      <c r="C68" s="41"/>
      <c r="D68" s="41"/>
      <c r="E68" s="40"/>
      <c r="F68" s="38"/>
      <c r="G68" s="38"/>
      <c r="H68" s="41"/>
      <c r="I68" s="38"/>
      <c r="J68" s="45"/>
      <c r="K68" s="37"/>
      <c r="L68" s="37"/>
      <c r="M68" s="37"/>
      <c r="N68" s="37"/>
      <c r="O68" s="37"/>
      <c r="R68" s="33"/>
      <c r="S68" s="33"/>
      <c r="T68" s="33"/>
      <c r="U68" s="43"/>
      <c r="V68" s="44"/>
      <c r="W68" s="44"/>
      <c r="X68" s="51"/>
      <c r="Y68" s="51"/>
      <c r="Z68" s="64"/>
    </row>
    <row r="69" spans="1:26" s="18" customFormat="1" hidden="1">
      <c r="A69" s="64"/>
      <c r="B69" s="1"/>
      <c r="C69" s="2"/>
      <c r="D69" s="2"/>
      <c r="E69" s="1"/>
      <c r="F69" s="3"/>
      <c r="G69" s="3"/>
      <c r="H69" s="2"/>
      <c r="I69" s="3"/>
      <c r="J69" s="4"/>
      <c r="K69" s="5"/>
      <c r="L69" s="5"/>
      <c r="M69" s="5"/>
      <c r="N69" s="5"/>
      <c r="O69" s="5"/>
      <c r="P69" s="6"/>
      <c r="Q69" s="6"/>
      <c r="R69" s="7"/>
      <c r="S69" s="7"/>
      <c r="T69" s="7"/>
      <c r="U69" s="79"/>
      <c r="V69" s="8"/>
      <c r="W69" s="8"/>
      <c r="X69" s="47"/>
      <c r="Y69" s="47"/>
      <c r="Z69" s="64"/>
    </row>
    <row r="70" spans="1:26" s="18" customFormat="1" hidden="1">
      <c r="A70" s="64"/>
      <c r="B70" s="1"/>
      <c r="C70" s="2"/>
      <c r="D70" s="2"/>
      <c r="E70" s="1"/>
      <c r="F70" s="3"/>
      <c r="G70" s="3"/>
      <c r="H70" s="2"/>
      <c r="I70" s="3"/>
      <c r="J70" s="4"/>
      <c r="K70" s="5"/>
      <c r="L70" s="5"/>
      <c r="M70" s="5"/>
      <c r="N70" s="5"/>
      <c r="O70" s="5"/>
      <c r="P70" s="6"/>
      <c r="Q70" s="6"/>
      <c r="R70" s="7"/>
      <c r="S70" s="7"/>
      <c r="T70" s="7"/>
      <c r="U70" s="79"/>
      <c r="V70" s="8"/>
      <c r="W70" s="8"/>
      <c r="X70" s="47"/>
      <c r="Y70" s="47"/>
      <c r="Z70" s="64"/>
    </row>
    <row r="71" spans="1:26" s="18" customFormat="1" hidden="1">
      <c r="A71" s="64"/>
      <c r="B71" s="1"/>
      <c r="C71" s="2"/>
      <c r="D71" s="2"/>
      <c r="E71" s="1"/>
      <c r="F71" s="3"/>
      <c r="G71" s="3"/>
      <c r="H71" s="2"/>
      <c r="I71" s="3"/>
      <c r="J71" s="4"/>
      <c r="K71" s="5"/>
      <c r="L71" s="5"/>
      <c r="M71" s="5"/>
      <c r="N71" s="5"/>
      <c r="O71" s="5"/>
      <c r="P71" s="6"/>
      <c r="Q71" s="6"/>
      <c r="R71" s="7"/>
      <c r="S71" s="7"/>
      <c r="T71" s="7"/>
      <c r="U71" s="79"/>
      <c r="V71" s="8"/>
      <c r="W71" s="8"/>
      <c r="X71" s="47"/>
      <c r="Y71" s="47"/>
      <c r="Z71" s="64"/>
    </row>
    <row r="72" spans="1:26" s="18" customFormat="1" hidden="1">
      <c r="A72" s="64"/>
      <c r="B72" s="1"/>
      <c r="C72" s="2"/>
      <c r="D72" s="2"/>
      <c r="E72" s="1"/>
      <c r="F72" s="3"/>
      <c r="G72" s="3"/>
      <c r="H72" s="2"/>
      <c r="I72" s="3"/>
      <c r="J72" s="4"/>
      <c r="K72" s="5"/>
      <c r="L72" s="5"/>
      <c r="M72" s="5"/>
      <c r="N72" s="5"/>
      <c r="O72" s="5"/>
      <c r="P72" s="6"/>
      <c r="Q72" s="6"/>
      <c r="R72" s="7"/>
      <c r="S72" s="7"/>
      <c r="T72" s="7"/>
      <c r="U72" s="79"/>
      <c r="V72" s="8"/>
      <c r="W72" s="8"/>
      <c r="X72" s="47"/>
      <c r="Y72" s="47"/>
      <c r="Z72" s="64"/>
    </row>
    <row r="73" spans="1:26" s="18" customFormat="1" hidden="1">
      <c r="A73" s="64"/>
      <c r="B73" s="1"/>
      <c r="C73" s="2"/>
      <c r="D73" s="2"/>
      <c r="E73" s="1"/>
      <c r="F73" s="3"/>
      <c r="G73" s="3"/>
      <c r="H73" s="2"/>
      <c r="I73" s="3"/>
      <c r="J73" s="4"/>
      <c r="K73" s="5"/>
      <c r="L73" s="5"/>
      <c r="M73" s="5"/>
      <c r="N73" s="5"/>
      <c r="O73" s="5"/>
      <c r="P73" s="6"/>
      <c r="Q73" s="6"/>
      <c r="R73" s="7"/>
      <c r="S73" s="7"/>
      <c r="T73" s="7"/>
      <c r="U73" s="79"/>
      <c r="V73" s="8"/>
      <c r="W73" s="8"/>
      <c r="X73" s="47"/>
      <c r="Y73" s="47"/>
      <c r="Z73" s="64"/>
    </row>
    <row r="74" spans="1:26" s="18" customFormat="1" hidden="1">
      <c r="A74" s="64"/>
      <c r="B74" s="1"/>
      <c r="C74" s="2"/>
      <c r="D74" s="2"/>
      <c r="E74" s="1"/>
      <c r="F74" s="3"/>
      <c r="G74" s="3"/>
      <c r="H74" s="2"/>
      <c r="I74" s="3"/>
      <c r="J74" s="4"/>
      <c r="K74" s="5"/>
      <c r="L74" s="5"/>
      <c r="M74" s="5"/>
      <c r="N74" s="5"/>
      <c r="O74" s="5"/>
      <c r="P74" s="6"/>
      <c r="Q74" s="6"/>
      <c r="R74" s="7"/>
      <c r="S74" s="7"/>
      <c r="T74" s="7"/>
      <c r="U74" s="79"/>
      <c r="V74" s="8"/>
      <c r="W74" s="8"/>
      <c r="X74" s="47"/>
      <c r="Y74" s="47"/>
      <c r="Z74" s="64"/>
    </row>
    <row r="75" spans="1:26" s="18" customFormat="1" hidden="1">
      <c r="A75" s="64"/>
      <c r="B75" s="1"/>
      <c r="C75" s="2"/>
      <c r="D75" s="2"/>
      <c r="E75" s="1"/>
      <c r="F75" s="3"/>
      <c r="G75" s="3"/>
      <c r="H75" s="2"/>
      <c r="I75" s="3"/>
      <c r="J75" s="4"/>
      <c r="K75" s="5"/>
      <c r="L75" s="5"/>
      <c r="M75" s="5"/>
      <c r="N75" s="5"/>
      <c r="O75" s="5"/>
      <c r="P75" s="6"/>
      <c r="Q75" s="6"/>
      <c r="R75" s="7"/>
      <c r="S75" s="7"/>
      <c r="T75" s="7"/>
      <c r="U75" s="79"/>
      <c r="V75" s="8"/>
      <c r="W75" s="8"/>
      <c r="X75" s="47"/>
      <c r="Y75" s="47"/>
      <c r="Z75" s="64"/>
    </row>
    <row r="76" spans="1:26" s="18" customFormat="1" ht="12.75" hidden="1" customHeight="1">
      <c r="A76" s="64"/>
      <c r="B76" s="1"/>
      <c r="C76" s="2"/>
      <c r="D76" s="2"/>
      <c r="E76" s="1"/>
      <c r="F76" s="3"/>
      <c r="G76" s="3"/>
      <c r="H76" s="2"/>
      <c r="I76" s="3"/>
      <c r="J76" s="4"/>
      <c r="K76" s="5"/>
      <c r="L76" s="5"/>
      <c r="M76" s="5"/>
      <c r="N76" s="5"/>
      <c r="O76" s="5"/>
      <c r="P76" s="6"/>
      <c r="Q76" s="6"/>
      <c r="R76" s="7"/>
      <c r="S76" s="7"/>
      <c r="T76" s="7"/>
      <c r="U76" s="79"/>
      <c r="V76" s="8"/>
      <c r="W76" s="8"/>
      <c r="X76" s="47"/>
      <c r="Y76" s="47"/>
      <c r="Z76" s="64"/>
    </row>
    <row r="77" spans="1:26" s="18" customFormat="1" hidden="1">
      <c r="A77" s="64"/>
      <c r="B77" s="1"/>
      <c r="C77" s="2"/>
      <c r="D77" s="2"/>
      <c r="E77" s="1"/>
      <c r="F77" s="3"/>
      <c r="G77" s="3"/>
      <c r="H77" s="2"/>
      <c r="I77" s="3"/>
      <c r="J77" s="4"/>
      <c r="K77" s="5"/>
      <c r="L77" s="5"/>
      <c r="M77" s="5"/>
      <c r="N77" s="5"/>
      <c r="O77" s="5"/>
      <c r="P77" s="6"/>
      <c r="Q77" s="6"/>
      <c r="R77" s="7"/>
      <c r="S77" s="7"/>
      <c r="T77" s="7"/>
      <c r="U77" s="79"/>
      <c r="V77" s="8"/>
      <c r="W77" s="8"/>
      <c r="X77" s="47"/>
      <c r="Y77" s="47"/>
      <c r="Z77" s="64"/>
    </row>
    <row r="78" spans="1:26" s="18" customFormat="1" hidden="1">
      <c r="A78" s="64"/>
      <c r="B78" s="1"/>
      <c r="C78" s="2"/>
      <c r="D78" s="2"/>
      <c r="E78" s="1"/>
      <c r="F78" s="3"/>
      <c r="G78" s="3"/>
      <c r="H78" s="2"/>
      <c r="I78" s="3"/>
      <c r="J78" s="4"/>
      <c r="K78" s="5"/>
      <c r="L78" s="5"/>
      <c r="M78" s="5"/>
      <c r="N78" s="5"/>
      <c r="O78" s="5"/>
      <c r="P78" s="6"/>
      <c r="Q78" s="6"/>
      <c r="R78" s="7"/>
      <c r="S78" s="7"/>
      <c r="T78" s="7"/>
      <c r="U78" s="79"/>
      <c r="V78" s="8"/>
      <c r="W78" s="8"/>
      <c r="X78" s="47"/>
      <c r="Y78" s="47"/>
      <c r="Z78" s="64"/>
    </row>
    <row r="79" spans="1:26" s="18" customFormat="1" hidden="1">
      <c r="A79" s="64"/>
      <c r="B79" s="1"/>
      <c r="C79" s="2"/>
      <c r="D79" s="2"/>
      <c r="E79" s="1"/>
      <c r="F79" s="3"/>
      <c r="G79" s="3"/>
      <c r="H79" s="2"/>
      <c r="I79" s="3"/>
      <c r="J79" s="4"/>
      <c r="K79" s="5"/>
      <c r="L79" s="5"/>
      <c r="M79" s="5"/>
      <c r="N79" s="5"/>
      <c r="O79" s="5"/>
      <c r="P79" s="6"/>
      <c r="Q79" s="6"/>
      <c r="R79" s="7"/>
      <c r="S79" s="7"/>
      <c r="T79" s="7"/>
      <c r="U79" s="79"/>
      <c r="V79" s="8"/>
      <c r="W79" s="8"/>
      <c r="X79" s="47"/>
      <c r="Y79" s="47"/>
      <c r="Z79" s="64"/>
    </row>
    <row r="80" spans="1:26" s="18" customFormat="1" hidden="1">
      <c r="A80" s="64"/>
      <c r="B80" s="1"/>
      <c r="C80" s="2"/>
      <c r="D80" s="2"/>
      <c r="E80" s="1"/>
      <c r="F80" s="3"/>
      <c r="G80" s="3"/>
      <c r="H80" s="2"/>
      <c r="I80" s="3"/>
      <c r="J80" s="4"/>
      <c r="K80" s="5"/>
      <c r="L80" s="5"/>
      <c r="M80" s="5"/>
      <c r="N80" s="5"/>
      <c r="O80" s="5"/>
      <c r="P80" s="6"/>
      <c r="Q80" s="6"/>
      <c r="R80" s="7"/>
      <c r="S80" s="7"/>
      <c r="T80" s="7"/>
      <c r="U80" s="79"/>
      <c r="V80" s="8"/>
      <c r="W80" s="8"/>
      <c r="X80" s="47"/>
      <c r="Y80" s="47"/>
      <c r="Z80" s="64"/>
    </row>
    <row r="81" spans="1:26" s="18" customFormat="1" hidden="1">
      <c r="A81" s="64"/>
      <c r="B81" s="1"/>
      <c r="C81" s="2"/>
      <c r="D81" s="2"/>
      <c r="E81" s="1"/>
      <c r="F81" s="3"/>
      <c r="G81" s="3"/>
      <c r="H81" s="2"/>
      <c r="I81" s="3"/>
      <c r="J81" s="4"/>
      <c r="K81" s="5"/>
      <c r="L81" s="5"/>
      <c r="M81" s="5"/>
      <c r="N81" s="5"/>
      <c r="O81" s="5"/>
      <c r="P81" s="6"/>
      <c r="Q81" s="6"/>
      <c r="R81" s="7"/>
      <c r="S81" s="7"/>
      <c r="T81" s="7"/>
      <c r="U81" s="79"/>
      <c r="V81" s="8"/>
      <c r="W81" s="8"/>
      <c r="X81" s="47"/>
      <c r="Y81" s="47"/>
      <c r="Z81" s="64"/>
    </row>
    <row r="82" spans="1:26" s="18" customFormat="1" hidden="1">
      <c r="A82" s="64"/>
      <c r="B82" s="1"/>
      <c r="C82" s="2"/>
      <c r="D82" s="2"/>
      <c r="E82" s="1"/>
      <c r="F82" s="3"/>
      <c r="G82" s="3"/>
      <c r="H82" s="2"/>
      <c r="I82" s="3"/>
      <c r="J82" s="4"/>
      <c r="K82" s="5"/>
      <c r="L82" s="5"/>
      <c r="M82" s="5"/>
      <c r="N82" s="5"/>
      <c r="O82" s="5"/>
      <c r="P82" s="6"/>
      <c r="Q82" s="6"/>
      <c r="R82" s="7"/>
      <c r="S82" s="7"/>
      <c r="T82" s="7"/>
      <c r="U82" s="79"/>
      <c r="V82" s="8"/>
      <c r="W82" s="8"/>
      <c r="X82" s="47"/>
      <c r="Y82" s="47"/>
      <c r="Z82" s="64"/>
    </row>
    <row r="83" spans="1:26" s="18" customFormat="1" hidden="1">
      <c r="A83" s="64"/>
      <c r="B83" s="1"/>
      <c r="C83" s="2"/>
      <c r="D83" s="2"/>
      <c r="E83" s="1"/>
      <c r="F83" s="3"/>
      <c r="G83" s="3"/>
      <c r="H83" s="2"/>
      <c r="I83" s="3"/>
      <c r="J83" s="4"/>
      <c r="K83" s="5"/>
      <c r="L83" s="5"/>
      <c r="M83" s="5"/>
      <c r="N83" s="5"/>
      <c r="O83" s="5"/>
      <c r="P83" s="6"/>
      <c r="Q83" s="6"/>
      <c r="R83" s="7"/>
      <c r="S83" s="7"/>
      <c r="T83" s="7"/>
      <c r="U83" s="79"/>
      <c r="V83" s="8"/>
      <c r="W83" s="8"/>
      <c r="X83" s="47"/>
      <c r="Y83" s="47"/>
      <c r="Z83" s="64"/>
    </row>
    <row r="84" spans="1:26" s="18" customFormat="1" hidden="1">
      <c r="A84" s="64"/>
      <c r="B84" s="1"/>
      <c r="C84" s="2"/>
      <c r="D84" s="2"/>
      <c r="E84" s="1"/>
      <c r="F84" s="3"/>
      <c r="G84" s="3"/>
      <c r="H84" s="2"/>
      <c r="I84" s="3"/>
      <c r="J84" s="4"/>
      <c r="K84" s="5"/>
      <c r="L84" s="5"/>
      <c r="M84" s="5"/>
      <c r="N84" s="5"/>
      <c r="O84" s="5"/>
      <c r="P84" s="6"/>
      <c r="Q84" s="6"/>
      <c r="R84" s="7"/>
      <c r="S84" s="7"/>
      <c r="T84" s="7"/>
      <c r="U84" s="79"/>
      <c r="V84" s="8"/>
      <c r="W84" s="8"/>
      <c r="X84" s="47"/>
      <c r="Y84" s="47"/>
      <c r="Z84" s="64"/>
    </row>
    <row r="85" spans="1:26" s="18" customFormat="1" hidden="1">
      <c r="A85" s="64"/>
      <c r="B85" s="1"/>
      <c r="C85" s="2"/>
      <c r="D85" s="2"/>
      <c r="E85" s="1"/>
      <c r="F85" s="3"/>
      <c r="G85" s="3"/>
      <c r="H85" s="2"/>
      <c r="I85" s="3"/>
      <c r="J85" s="4"/>
      <c r="K85" s="5"/>
      <c r="L85" s="5"/>
      <c r="M85" s="5"/>
      <c r="N85" s="5"/>
      <c r="O85" s="5"/>
      <c r="P85" s="6"/>
      <c r="Q85" s="6"/>
      <c r="R85" s="7"/>
      <c r="S85" s="7"/>
      <c r="T85" s="7"/>
      <c r="U85" s="79"/>
      <c r="V85" s="8"/>
      <c r="W85" s="8"/>
      <c r="X85" s="47"/>
      <c r="Y85" s="47"/>
      <c r="Z85" s="64"/>
    </row>
    <row r="86" spans="1:26" s="18" customFormat="1" hidden="1">
      <c r="A86" s="64"/>
      <c r="B86" s="1"/>
      <c r="C86" s="2"/>
      <c r="D86" s="2"/>
      <c r="E86" s="1"/>
      <c r="F86" s="3"/>
      <c r="G86" s="3"/>
      <c r="H86" s="2"/>
      <c r="I86" s="3"/>
      <c r="J86" s="4"/>
      <c r="K86" s="5"/>
      <c r="L86" s="5"/>
      <c r="M86" s="5"/>
      <c r="N86" s="5"/>
      <c r="O86" s="5"/>
      <c r="P86" s="6"/>
      <c r="Q86" s="6"/>
      <c r="R86" s="7"/>
      <c r="S86" s="7"/>
      <c r="T86" s="7"/>
      <c r="U86" s="79"/>
      <c r="V86" s="8"/>
      <c r="W86" s="8"/>
      <c r="X86" s="47"/>
      <c r="Y86" s="47"/>
      <c r="Z86" s="64"/>
    </row>
    <row r="87" spans="1:26" s="18" customFormat="1" hidden="1">
      <c r="A87" s="64"/>
      <c r="B87" s="1"/>
      <c r="C87" s="2"/>
      <c r="D87" s="2"/>
      <c r="E87" s="1"/>
      <c r="F87" s="3"/>
      <c r="G87" s="3"/>
      <c r="H87" s="2"/>
      <c r="I87" s="3"/>
      <c r="J87" s="4"/>
      <c r="K87" s="5"/>
      <c r="L87" s="5"/>
      <c r="M87" s="5"/>
      <c r="N87" s="5"/>
      <c r="O87" s="5"/>
      <c r="P87" s="6"/>
      <c r="Q87" s="6"/>
      <c r="R87" s="7"/>
      <c r="S87" s="7"/>
      <c r="T87" s="7"/>
      <c r="U87" s="79"/>
      <c r="V87" s="8"/>
      <c r="W87" s="8"/>
      <c r="X87" s="47"/>
      <c r="Y87" s="47"/>
      <c r="Z87" s="64"/>
    </row>
    <row r="88" spans="1:26" s="18" customFormat="1" hidden="1">
      <c r="A88" s="64"/>
      <c r="B88" s="1"/>
      <c r="C88" s="2"/>
      <c r="D88" s="2"/>
      <c r="E88" s="1"/>
      <c r="F88" s="3"/>
      <c r="G88" s="3"/>
      <c r="H88" s="2"/>
      <c r="I88" s="3"/>
      <c r="J88" s="4"/>
      <c r="K88" s="5"/>
      <c r="L88" s="5"/>
      <c r="M88" s="5"/>
      <c r="N88" s="5"/>
      <c r="O88" s="5"/>
      <c r="P88" s="6"/>
      <c r="Q88" s="6"/>
      <c r="R88" s="7"/>
      <c r="S88" s="7"/>
      <c r="T88" s="7"/>
      <c r="U88" s="79"/>
      <c r="V88" s="8"/>
      <c r="W88" s="8"/>
      <c r="X88" s="47"/>
      <c r="Y88" s="47"/>
      <c r="Z88" s="64"/>
    </row>
    <row r="89" spans="1:26" s="18" customFormat="1" hidden="1">
      <c r="A89" s="64"/>
      <c r="B89" s="1"/>
      <c r="C89" s="2"/>
      <c r="D89" s="2"/>
      <c r="E89" s="1"/>
      <c r="F89" s="3"/>
      <c r="G89" s="3"/>
      <c r="H89" s="2"/>
      <c r="I89" s="3"/>
      <c r="J89" s="4"/>
      <c r="K89" s="5"/>
      <c r="L89" s="5"/>
      <c r="M89" s="5"/>
      <c r="N89" s="5"/>
      <c r="O89" s="5"/>
      <c r="P89" s="6"/>
      <c r="Q89" s="6"/>
      <c r="R89" s="7"/>
      <c r="S89" s="7"/>
      <c r="T89" s="7"/>
      <c r="U89" s="79"/>
      <c r="V89" s="8"/>
      <c r="W89" s="8"/>
      <c r="X89" s="47"/>
      <c r="Y89" s="47"/>
      <c r="Z89" s="64"/>
    </row>
    <row r="90" spans="1:26" s="18" customFormat="1" hidden="1">
      <c r="A90" s="64"/>
      <c r="B90" s="1"/>
      <c r="C90" s="2"/>
      <c r="D90" s="2"/>
      <c r="E90" s="1"/>
      <c r="F90" s="3"/>
      <c r="G90" s="3"/>
      <c r="H90" s="2"/>
      <c r="I90" s="3"/>
      <c r="J90" s="4"/>
      <c r="K90" s="5"/>
      <c r="L90" s="5"/>
      <c r="M90" s="5"/>
      <c r="N90" s="5"/>
      <c r="O90" s="5"/>
      <c r="P90" s="6"/>
      <c r="Q90" s="6"/>
      <c r="R90" s="7"/>
      <c r="S90" s="7"/>
      <c r="T90" s="7"/>
      <c r="U90" s="79"/>
      <c r="V90" s="8"/>
      <c r="W90" s="8"/>
      <c r="X90" s="47"/>
      <c r="Y90" s="47"/>
      <c r="Z90" s="64"/>
    </row>
    <row r="91" spans="1:26" s="18" customFormat="1" hidden="1">
      <c r="A91" s="64"/>
      <c r="B91" s="1"/>
      <c r="C91" s="2"/>
      <c r="D91" s="2"/>
      <c r="E91" s="1"/>
      <c r="F91" s="3"/>
      <c r="G91" s="3"/>
      <c r="H91" s="2"/>
      <c r="I91" s="3"/>
      <c r="J91" s="4"/>
      <c r="K91" s="5"/>
      <c r="L91" s="5"/>
      <c r="M91" s="5"/>
      <c r="N91" s="5"/>
      <c r="O91" s="5"/>
      <c r="P91" s="6"/>
      <c r="Q91" s="6"/>
      <c r="R91" s="7"/>
      <c r="S91" s="7"/>
      <c r="T91" s="7"/>
      <c r="U91" s="79"/>
      <c r="V91" s="8"/>
      <c r="W91" s="8"/>
      <c r="X91" s="47"/>
      <c r="Y91" s="47"/>
      <c r="Z91" s="64"/>
    </row>
    <row r="92" spans="1:26" s="18" customFormat="1" hidden="1">
      <c r="A92" s="64"/>
      <c r="B92" s="1"/>
      <c r="C92" s="2"/>
      <c r="D92" s="2"/>
      <c r="E92" s="1"/>
      <c r="F92" s="3"/>
      <c r="G92" s="3"/>
      <c r="H92" s="2"/>
      <c r="I92" s="3"/>
      <c r="J92" s="4"/>
      <c r="K92" s="5"/>
      <c r="L92" s="5"/>
      <c r="M92" s="5"/>
      <c r="N92" s="5"/>
      <c r="O92" s="5"/>
      <c r="P92" s="6"/>
      <c r="Q92" s="6"/>
      <c r="R92" s="7"/>
      <c r="S92" s="7"/>
      <c r="T92" s="7"/>
      <c r="U92" s="79"/>
      <c r="V92" s="8"/>
      <c r="W92" s="8"/>
      <c r="X92" s="47"/>
      <c r="Y92" s="47"/>
      <c r="Z92" s="64"/>
    </row>
    <row r="93" spans="1:26" s="18" customFormat="1" hidden="1">
      <c r="A93" s="64"/>
      <c r="B93" s="1"/>
      <c r="C93" s="2"/>
      <c r="D93" s="2"/>
      <c r="E93" s="1"/>
      <c r="F93" s="3"/>
      <c r="G93" s="3"/>
      <c r="H93" s="2"/>
      <c r="I93" s="3"/>
      <c r="J93" s="4"/>
      <c r="K93" s="5"/>
      <c r="L93" s="5"/>
      <c r="M93" s="5"/>
      <c r="N93" s="5"/>
      <c r="O93" s="5"/>
      <c r="P93" s="6"/>
      <c r="Q93" s="6"/>
      <c r="R93" s="7"/>
      <c r="S93" s="7"/>
      <c r="T93" s="7"/>
      <c r="U93" s="79"/>
      <c r="V93" s="8"/>
      <c r="W93" s="8"/>
      <c r="X93" s="47"/>
      <c r="Y93" s="47"/>
      <c r="Z93" s="64"/>
    </row>
    <row r="94" spans="1:26" s="18" customFormat="1" hidden="1">
      <c r="A94" s="64"/>
      <c r="B94" s="1"/>
      <c r="C94" s="2"/>
      <c r="D94" s="2"/>
      <c r="E94" s="1"/>
      <c r="F94" s="3"/>
      <c r="G94" s="3"/>
      <c r="H94" s="2"/>
      <c r="I94" s="3"/>
      <c r="J94" s="4"/>
      <c r="K94" s="5"/>
      <c r="L94" s="5"/>
      <c r="M94" s="5"/>
      <c r="N94" s="5"/>
      <c r="O94" s="5"/>
      <c r="P94" s="6"/>
      <c r="Q94" s="6"/>
      <c r="R94" s="7"/>
      <c r="S94" s="7"/>
      <c r="T94" s="7"/>
      <c r="U94" s="79"/>
      <c r="V94" s="8"/>
      <c r="W94" s="8"/>
      <c r="X94" s="47"/>
      <c r="Y94" s="47"/>
      <c r="Z94" s="64"/>
    </row>
    <row r="95" spans="1:26" s="18" customFormat="1" hidden="1">
      <c r="A95" s="64"/>
      <c r="B95" s="1"/>
      <c r="C95" s="2"/>
      <c r="D95" s="2"/>
      <c r="E95" s="1"/>
      <c r="F95" s="3"/>
      <c r="G95" s="3"/>
      <c r="H95" s="2"/>
      <c r="I95" s="3"/>
      <c r="J95" s="4"/>
      <c r="K95" s="5"/>
      <c r="L95" s="5"/>
      <c r="M95" s="5"/>
      <c r="N95" s="5"/>
      <c r="O95" s="5"/>
      <c r="P95" s="6"/>
      <c r="Q95" s="6"/>
      <c r="R95" s="7"/>
      <c r="S95" s="7"/>
      <c r="T95" s="7"/>
      <c r="U95" s="79"/>
      <c r="V95" s="8"/>
      <c r="W95" s="8"/>
      <c r="X95" s="47"/>
      <c r="Y95" s="47"/>
      <c r="Z95" s="64"/>
    </row>
    <row r="96" spans="1:26" s="18" customFormat="1" hidden="1">
      <c r="A96" s="64"/>
      <c r="B96" s="1"/>
      <c r="C96" s="2"/>
      <c r="D96" s="2"/>
      <c r="E96" s="1"/>
      <c r="F96" s="3"/>
      <c r="G96" s="3"/>
      <c r="H96" s="2"/>
      <c r="I96" s="3"/>
      <c r="J96" s="4"/>
      <c r="K96" s="5"/>
      <c r="L96" s="5"/>
      <c r="M96" s="5"/>
      <c r="N96" s="5"/>
      <c r="O96" s="5"/>
      <c r="P96" s="6"/>
      <c r="Q96" s="6"/>
      <c r="R96" s="7"/>
      <c r="S96" s="7"/>
      <c r="T96" s="7"/>
      <c r="U96" s="79"/>
      <c r="V96" s="8"/>
      <c r="W96" s="8"/>
      <c r="X96" s="47"/>
      <c r="Y96" s="47"/>
      <c r="Z96" s="64"/>
    </row>
    <row r="97" spans="1:26" s="18" customFormat="1" hidden="1">
      <c r="A97" s="64"/>
      <c r="B97" s="1"/>
      <c r="C97" s="2"/>
      <c r="D97" s="2"/>
      <c r="E97" s="1"/>
      <c r="F97" s="3"/>
      <c r="G97" s="3"/>
      <c r="H97" s="2"/>
      <c r="I97" s="3"/>
      <c r="J97" s="4"/>
      <c r="K97" s="5"/>
      <c r="L97" s="5"/>
      <c r="M97" s="5"/>
      <c r="N97" s="5"/>
      <c r="O97" s="5"/>
      <c r="P97" s="6"/>
      <c r="Q97" s="6"/>
      <c r="R97" s="7"/>
      <c r="S97" s="7"/>
      <c r="T97" s="7"/>
      <c r="U97" s="79"/>
      <c r="V97" s="8"/>
      <c r="W97" s="8"/>
      <c r="X97" s="47"/>
      <c r="Y97" s="47"/>
      <c r="Z97" s="64"/>
    </row>
    <row r="98" spans="1:26" s="18" customFormat="1" hidden="1">
      <c r="A98" s="64"/>
      <c r="B98" s="1"/>
      <c r="C98" s="2"/>
      <c r="D98" s="2"/>
      <c r="E98" s="1"/>
      <c r="F98" s="3"/>
      <c r="G98" s="3"/>
      <c r="H98" s="2"/>
      <c r="I98" s="3"/>
      <c r="J98" s="4"/>
      <c r="K98" s="5"/>
      <c r="L98" s="5"/>
      <c r="M98" s="5"/>
      <c r="N98" s="5"/>
      <c r="O98" s="5"/>
      <c r="P98" s="6"/>
      <c r="Q98" s="6"/>
      <c r="R98" s="7"/>
      <c r="S98" s="7"/>
      <c r="T98" s="7"/>
      <c r="U98" s="79"/>
      <c r="V98" s="8"/>
      <c r="W98" s="8"/>
      <c r="X98" s="47"/>
      <c r="Y98" s="47"/>
      <c r="Z98" s="64"/>
    </row>
    <row r="99" spans="1:26" s="18" customFormat="1" hidden="1">
      <c r="A99" s="64"/>
      <c r="B99" s="1"/>
      <c r="C99" s="2"/>
      <c r="D99" s="2"/>
      <c r="E99" s="1"/>
      <c r="F99" s="3"/>
      <c r="G99" s="3"/>
      <c r="H99" s="2"/>
      <c r="I99" s="3"/>
      <c r="J99" s="4"/>
      <c r="K99" s="5"/>
      <c r="L99" s="5"/>
      <c r="M99" s="5"/>
      <c r="N99" s="5"/>
      <c r="O99" s="5"/>
      <c r="P99" s="6"/>
      <c r="Q99" s="6"/>
      <c r="R99" s="7"/>
      <c r="S99" s="7"/>
      <c r="T99" s="7"/>
      <c r="U99" s="79"/>
      <c r="V99" s="8"/>
      <c r="W99" s="8"/>
      <c r="X99" s="47"/>
      <c r="Y99" s="47"/>
      <c r="Z99" s="64"/>
    </row>
    <row r="100" spans="1:26"/>
    <row r="101" spans="1:26"/>
    <row r="102" spans="1:26"/>
    <row r="103" spans="1:26"/>
    <row r="104" spans="1:26"/>
    <row r="105" spans="1:26"/>
    <row r="106" spans="1:26"/>
    <row r="107" spans="1:26"/>
    <row r="108" spans="1:26"/>
    <row r="109" spans="1:26"/>
  </sheetData>
  <sheetProtection algorithmName="SHA-512" hashValue="O92Vl/3ECJo0bkLKFSRC0Z7N85wpb66uSSCqCWvcpCj709W2D/Jk7vkDy0O0KQPzn0APocAn14MjrzcKofQVOw==" saltValue="3oylgY2Iqye+NDlrIcT14A==" spinCount="100000" sheet="1" objects="1" scenarios="1" selectLockedCells="1"/>
  <mergeCells count="11">
    <mergeCell ref="Q29:V29"/>
    <mergeCell ref="P7:Y7"/>
    <mergeCell ref="E29:M32"/>
    <mergeCell ref="R2:T2"/>
    <mergeCell ref="C8:C9"/>
    <mergeCell ref="K3:P3"/>
    <mergeCell ref="U4:Y4"/>
    <mergeCell ref="U5:Y5"/>
    <mergeCell ref="B7:O7"/>
    <mergeCell ref="B25:C25"/>
    <mergeCell ref="B6:Q6"/>
  </mergeCells>
  <phoneticPr fontId="25" type="noConversion"/>
  <conditionalFormatting sqref="Z10:Z25">
    <cfRule type="containsText" dxfId="3" priority="7" operator="containsText" text="Insufficient Proposed PPF">
      <formula>NOT(ISERROR(SEARCH("Insufficient Proposed PPF",Z10)))</formula>
    </cfRule>
  </conditionalFormatting>
  <conditionalFormatting sqref="O10:O24">
    <cfRule type="expression" dxfId="0" priority="5">
      <formula>IF(OR(D10="Indoor Flower",D10="Greenhouse Flower",D10="Indoor Veg/Flower Combo",D10="Greenhouse Veg/Flower"),O10&lt;600,O10&lt;300)</formula>
    </cfRule>
  </conditionalFormatting>
  <conditionalFormatting sqref="O10:O24">
    <cfRule type="containsBlanks" priority="4" stopIfTrue="1">
      <formula>LEN(TRIM(O10))=0</formula>
    </cfRule>
  </conditionalFormatting>
  <conditionalFormatting sqref="P10 P12:P24">
    <cfRule type="expression" dxfId="2" priority="2">
      <formula>IF(Z10="LOW - Add Proposed Fixtures",TRUE,FALSE)</formula>
    </cfRule>
  </conditionalFormatting>
  <conditionalFormatting sqref="P11">
    <cfRule type="expression" dxfId="1" priority="1">
      <formula>IF(Z11="LOW - Add Proposed Fixtures",TRUE,FALSE)</formula>
    </cfRule>
  </conditionalFormatting>
  <dataValidations xWindow="713" yWindow="549" count="5">
    <dataValidation allowBlank="1" showInputMessage="1" showErrorMessage="1" promptTitle="Location:" prompt="Try to provide enough detail so the areas can be identified by other auditors,  Breakout areas with different operating hours." sqref="E10:E11"/>
    <dataValidation allowBlank="1" showInputMessage="1" showErrorMessage="1" promptTitle="Annual Hours" prompt="If the annual hours are different from the typical value, please update to the correct hours. PSE will verify all claimed hours of operation." sqref="K10:K24"/>
    <dataValidation allowBlank="1" showInputMessage="1" showErrorMessage="1" promptTitle="Fixture umol/J" prompt="Typical PPEs for existing fixtures:_x000a_HID: 1.6 umol/J_x000a_T5HO: 1.2 umol/J_x000a_LED: Refer to Spec Sheet" sqref="L10:L24"/>
    <dataValidation allowBlank="1" showInputMessage="1" showErrorMessage="1" promptTitle="Fixture Watts" prompt="Use DLC tested input watts here" sqref="R10:R24"/>
    <dataValidation allowBlank="1" showInputMessage="1" showErrorMessage="1" promptTitle="Fixture umol/J" prompt="Use DLC tested PPE here" sqref="S10:S24"/>
  </dataValidations>
  <printOptions horizontalCentered="1"/>
  <pageMargins left="0.5" right="0.5" top="0.75" bottom="0.75" header="0.5" footer="0.5"/>
  <pageSetup scale="39" orientation="landscape" r:id="rId1"/>
  <headerFooter alignWithMargins="0">
    <oddFooter>&amp;L&amp;F&amp;C&amp;D &amp;T&amp;RSheet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13" yWindow="549" count="1">
        <x14:dataValidation type="list" allowBlank="1" showInputMessage="1" showErrorMessage="1">
          <x14:formula1>
            <xm:f>'Fixture Tables'!$A$6:$A$13</xm:f>
          </x14:formula1>
          <xm:sqref>D10:D24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B11" sqref="B11"/>
    </sheetView>
  </sheetViews>
  <sheetFormatPr defaultColWidth="0" defaultRowHeight="13.2" zeroHeight="1"/>
  <cols>
    <col min="1" max="1" width="28.44140625" customWidth="1"/>
    <col min="2" max="2" width="20.33203125" customWidth="1"/>
    <col min="3" max="3" width="2.44140625" style="80" customWidth="1"/>
    <col min="4" max="4" width="28.6640625" customWidth="1"/>
    <col min="5" max="5" width="11.33203125" customWidth="1"/>
    <col min="6" max="6" width="2.6640625" style="80" customWidth="1"/>
    <col min="7" max="7" width="31" customWidth="1"/>
    <col min="8" max="8" width="11.6640625" customWidth="1"/>
    <col min="9" max="9" width="3.109375" style="80" customWidth="1"/>
    <col min="10" max="10" width="21.6640625" customWidth="1"/>
    <col min="11" max="11" width="9.109375" customWidth="1"/>
    <col min="12" max="12" width="2.44140625" style="80" customWidth="1"/>
    <col min="13" max="13" width="24.109375" customWidth="1"/>
    <col min="14" max="14" width="9.109375" customWidth="1"/>
    <col min="15" max="15" width="9.109375" style="80" customWidth="1"/>
    <col min="16" max="16" width="0" style="80" hidden="1" customWidth="1"/>
    <col min="17" max="16384" width="9.109375" hidden="1"/>
  </cols>
  <sheetData>
    <row r="1" spans="1:16" s="80" customFormat="1" ht="13.8">
      <c r="A1" s="81"/>
      <c r="B1" s="82"/>
    </row>
    <row r="2" spans="1:16">
      <c r="A2" s="80"/>
      <c r="B2" s="80"/>
      <c r="D2" s="80"/>
      <c r="E2" s="80"/>
      <c r="G2" s="80"/>
      <c r="H2" s="102" t="s">
        <v>57</v>
      </c>
      <c r="J2" s="80"/>
      <c r="K2" s="80"/>
      <c r="M2" s="80"/>
      <c r="N2" s="80"/>
      <c r="O2"/>
      <c r="P2"/>
    </row>
    <row r="3" spans="1:16">
      <c r="A3" s="80"/>
      <c r="B3" s="80" t="s">
        <v>38</v>
      </c>
      <c r="C3" s="288"/>
      <c r="D3" s="289">
        <v>1380</v>
      </c>
      <c r="E3" s="80"/>
      <c r="G3" s="80"/>
      <c r="H3" s="80" t="e">
        <f>IF(OR(#REF!="Indoor Flower",#REF!="Greenhouse Flower",#REF!="Veg/Flower Combo",#REF!="Greenhouse Veg/Flower"),IF(#REF!*#REF!*#REF!/(#REF!*0.092903)&gt;650,#REF!*#REF!*#REF!,"NC Eligible"),IF(#REF!*#REF!*#REF!/(#REF!*0.092903)&gt;325,#REF!*#REF!*#REF!,"NC Eligible"))</f>
        <v>#REF!</v>
      </c>
      <c r="J3" s="80"/>
      <c r="K3" s="80"/>
      <c r="M3" s="80"/>
      <c r="N3" s="80"/>
      <c r="O3"/>
      <c r="P3"/>
    </row>
    <row r="4" spans="1:16">
      <c r="A4" s="80"/>
      <c r="B4" s="80"/>
      <c r="D4" s="80"/>
      <c r="E4" s="80"/>
      <c r="G4" s="80"/>
      <c r="H4" s="80"/>
      <c r="J4" s="80"/>
      <c r="K4" s="80"/>
      <c r="M4" s="80"/>
      <c r="N4" s="80"/>
      <c r="O4"/>
      <c r="P4"/>
    </row>
    <row r="5" spans="1:16">
      <c r="A5" s="80" t="s">
        <v>39</v>
      </c>
      <c r="B5" s="80" t="s">
        <v>40</v>
      </c>
      <c r="D5" s="80"/>
      <c r="E5" s="80"/>
      <c r="G5" s="80"/>
      <c r="H5" s="80"/>
      <c r="J5" s="80"/>
      <c r="K5" s="80"/>
      <c r="M5" s="80"/>
      <c r="N5" s="80"/>
      <c r="O5"/>
      <c r="P5"/>
    </row>
    <row r="6" spans="1:16">
      <c r="A6" s="80" t="s">
        <v>41</v>
      </c>
      <c r="B6" s="80">
        <v>6570</v>
      </c>
      <c r="C6" s="80" t="s">
        <v>42</v>
      </c>
      <c r="D6" s="80"/>
      <c r="E6" s="80"/>
      <c r="G6" s="80"/>
      <c r="H6" s="80"/>
      <c r="J6" s="80"/>
      <c r="K6" s="80"/>
      <c r="M6" s="80"/>
      <c r="N6" s="80"/>
      <c r="O6"/>
      <c r="P6"/>
    </row>
    <row r="7" spans="1:16">
      <c r="A7" s="80" t="s">
        <v>43</v>
      </c>
      <c r="B7" s="80">
        <v>4380</v>
      </c>
      <c r="C7" s="80" t="s">
        <v>44</v>
      </c>
      <c r="D7" s="80"/>
      <c r="E7" s="80"/>
      <c r="G7" s="80"/>
      <c r="H7" s="80"/>
      <c r="J7" s="80"/>
      <c r="K7" s="80"/>
      <c r="M7" s="80"/>
      <c r="N7" s="80"/>
      <c r="O7"/>
      <c r="P7"/>
    </row>
    <row r="8" spans="1:16">
      <c r="A8" s="80" t="s">
        <v>45</v>
      </c>
      <c r="B8" s="80">
        <v>5000</v>
      </c>
      <c r="C8" s="80" t="s">
        <v>46</v>
      </c>
      <c r="D8" s="80"/>
      <c r="E8" s="80"/>
      <c r="G8" s="80"/>
      <c r="H8" s="80"/>
      <c r="J8" s="80"/>
      <c r="K8" s="80"/>
      <c r="M8" s="80"/>
      <c r="N8" s="80"/>
      <c r="O8"/>
      <c r="P8"/>
    </row>
    <row r="9" spans="1:16">
      <c r="A9" s="80" t="s">
        <v>47</v>
      </c>
      <c r="B9" s="80">
        <f>B6-D3</f>
        <v>5190</v>
      </c>
      <c r="C9" s="80" t="s">
        <v>48</v>
      </c>
      <c r="D9" s="80"/>
      <c r="E9" s="80"/>
      <c r="G9" s="80"/>
      <c r="H9" s="80"/>
      <c r="J9" s="80"/>
      <c r="K9" s="80"/>
      <c r="M9" s="80"/>
      <c r="N9" s="80"/>
      <c r="O9"/>
      <c r="P9"/>
    </row>
    <row r="10" spans="1:16">
      <c r="A10" s="80" t="s">
        <v>49</v>
      </c>
      <c r="B10" s="80">
        <f>B7-D3</f>
        <v>3000</v>
      </c>
      <c r="C10" s="80" t="s">
        <v>48</v>
      </c>
      <c r="D10" s="80"/>
      <c r="E10" s="80"/>
      <c r="G10" s="80"/>
      <c r="H10" s="80"/>
      <c r="J10" s="80"/>
      <c r="K10" s="80"/>
      <c r="M10" s="80"/>
      <c r="N10" s="80"/>
      <c r="O10"/>
      <c r="P10"/>
    </row>
    <row r="11" spans="1:16">
      <c r="A11" s="80" t="s">
        <v>50</v>
      </c>
      <c r="B11" s="80">
        <f>B8-D3</f>
        <v>3620</v>
      </c>
      <c r="C11" s="80" t="s">
        <v>51</v>
      </c>
      <c r="D11" s="80"/>
      <c r="E11" s="80"/>
      <c r="G11" s="80"/>
      <c r="H11" s="80"/>
      <c r="J11" s="80"/>
      <c r="K11" s="80"/>
      <c r="M11" s="80"/>
      <c r="N11" s="80"/>
      <c r="O11"/>
      <c r="P11"/>
    </row>
    <row r="12" spans="1:16">
      <c r="A12" s="80" t="s">
        <v>52</v>
      </c>
      <c r="B12" s="80">
        <f>B9</f>
        <v>5190</v>
      </c>
      <c r="C12" s="80" t="s">
        <v>53</v>
      </c>
      <c r="D12" s="80"/>
      <c r="E12" s="80"/>
      <c r="G12" s="80"/>
      <c r="H12" s="80"/>
      <c r="J12" s="80"/>
      <c r="K12" s="80"/>
      <c r="M12" s="80"/>
      <c r="N12" s="80"/>
      <c r="O12"/>
      <c r="P12"/>
    </row>
    <row r="13" spans="1:16">
      <c r="A13" s="80" t="s">
        <v>54</v>
      </c>
      <c r="B13" s="80">
        <v>6570</v>
      </c>
      <c r="C13" s="80" t="s">
        <v>55</v>
      </c>
      <c r="D13" s="80"/>
      <c r="E13" s="80"/>
      <c r="G13" s="80"/>
      <c r="H13" s="80"/>
      <c r="J13" s="80"/>
      <c r="K13" s="80"/>
      <c r="M13" s="80"/>
      <c r="N13" s="80"/>
    </row>
    <row r="14" spans="1:16">
      <c r="A14" s="80"/>
      <c r="B14" s="80"/>
      <c r="D14" s="80"/>
      <c r="E14" s="80"/>
      <c r="G14" s="80"/>
      <c r="H14" s="80"/>
      <c r="J14" s="80"/>
      <c r="K14" s="80"/>
      <c r="M14" s="80"/>
      <c r="N14" s="80"/>
    </row>
    <row r="15" spans="1:16" hidden="1">
      <c r="A15" s="80"/>
      <c r="B15" s="80"/>
      <c r="D15" s="80"/>
      <c r="E15" s="80"/>
      <c r="G15" s="80"/>
      <c r="H15" s="80"/>
      <c r="J15" s="80"/>
      <c r="K15" s="80"/>
      <c r="M15" s="80"/>
      <c r="N15" s="80"/>
    </row>
    <row r="16" spans="1:16" hidden="1">
      <c r="A16" s="80"/>
      <c r="B16" s="80"/>
      <c r="D16" s="80"/>
      <c r="E16" s="80"/>
      <c r="G16" s="80"/>
      <c r="H16" s="80"/>
      <c r="J16" s="80"/>
      <c r="K16" s="80"/>
      <c r="M16" s="80"/>
      <c r="N16" s="80"/>
    </row>
    <row r="17" spans="1:14" hidden="1">
      <c r="A17" s="80"/>
      <c r="B17" s="80"/>
      <c r="D17" s="80"/>
      <c r="E17" s="80"/>
      <c r="G17" s="80"/>
      <c r="H17" s="80"/>
      <c r="J17" s="80"/>
      <c r="K17" s="80"/>
      <c r="M17" s="80"/>
      <c r="N17" s="80"/>
    </row>
    <row r="18" spans="1:14" hidden="1">
      <c r="A18" s="80"/>
      <c r="B18" s="80"/>
      <c r="D18" s="80"/>
      <c r="E18" s="80"/>
      <c r="G18" s="80"/>
      <c r="H18" s="80"/>
      <c r="J18" s="80"/>
      <c r="K18" s="80"/>
      <c r="M18" s="80"/>
      <c r="N18" s="80"/>
    </row>
    <row r="19" spans="1:14" hidden="1">
      <c r="A19" s="80"/>
      <c r="B19" s="80"/>
      <c r="D19" s="80"/>
      <c r="E19" s="80"/>
      <c r="G19" s="80"/>
      <c r="H19" s="80"/>
      <c r="J19" s="80"/>
      <c r="K19" s="80"/>
      <c r="M19" s="80"/>
      <c r="N19" s="80"/>
    </row>
    <row r="20" spans="1:14" hidden="1">
      <c r="A20" s="80"/>
      <c r="B20" s="80"/>
      <c r="D20" s="80"/>
      <c r="E20" s="80"/>
      <c r="G20" s="80"/>
      <c r="H20" s="80"/>
      <c r="J20" s="80"/>
      <c r="K20" s="80"/>
      <c r="M20" s="80"/>
      <c r="N20" s="80"/>
    </row>
    <row r="21" spans="1:14" hidden="1">
      <c r="A21" s="80"/>
      <c r="B21" s="80"/>
      <c r="D21" s="80"/>
      <c r="E21" s="80"/>
      <c r="G21" s="80"/>
      <c r="H21" s="80"/>
      <c r="J21" s="80"/>
      <c r="K21" s="80"/>
      <c r="M21" s="80"/>
      <c r="N21" s="80"/>
    </row>
    <row r="22" spans="1:14" hidden="1">
      <c r="A22" s="80"/>
      <c r="B22" s="80"/>
      <c r="D22" s="80"/>
      <c r="E22" s="80"/>
      <c r="G22" s="80"/>
      <c r="H22" s="80"/>
      <c r="J22" s="80"/>
      <c r="M22" s="80"/>
      <c r="N22" s="80"/>
    </row>
    <row r="23" spans="1:14" hidden="1">
      <c r="A23" s="80"/>
      <c r="B23" s="80"/>
      <c r="G23" s="80"/>
      <c r="H23" s="80"/>
      <c r="J23" s="80"/>
      <c r="M23" s="80"/>
      <c r="N23" s="80"/>
    </row>
    <row r="24" spans="1:14"/>
    <row r="25" spans="1:14"/>
    <row r="26" spans="1:14"/>
    <row r="27" spans="1:14"/>
    <row r="28" spans="1:14"/>
    <row r="29" spans="1:14"/>
    <row r="30" spans="1:14"/>
    <row r="31" spans="1:14"/>
    <row r="32" spans="1:14"/>
    <row r="33" spans="1:1"/>
    <row r="34" spans="1:1"/>
    <row r="35" spans="1:1"/>
    <row r="36" spans="1:1"/>
    <row r="37" spans="1:1"/>
    <row r="38" spans="1:1">
      <c r="A38" s="105" t="s">
        <v>73</v>
      </c>
    </row>
    <row r="39" spans="1:1"/>
    <row r="40" spans="1:1"/>
    <row r="41" spans="1:1"/>
    <row r="42" spans="1:1"/>
    <row r="43" spans="1:1"/>
    <row r="44" spans="1:1"/>
    <row r="45" spans="1:1"/>
    <row r="46" spans="1:1"/>
    <row r="47" spans="1:1"/>
    <row r="48" spans="1:1"/>
    <row r="49"/>
    <row r="50"/>
    <row r="51"/>
    <row r="52"/>
    <row r="53"/>
    <row r="54"/>
    <row r="55"/>
    <row r="56"/>
    <row r="57"/>
    <row r="58"/>
    <row r="59"/>
  </sheetData>
  <sheetProtection algorithmName="SHA-512" hashValue="GJjC1Sb+/5ZK3AlTxaO+BzyW7190g9nT6j1zndkcMMfIzMMJkFtgr1nCt5k+dzGIXF/UoFqq/A9ufM0ZrLUR/A==" saltValue="fWX+MjQUwl51rmr+svK5L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15" sqref="D15"/>
    </sheetView>
  </sheetViews>
  <sheetFormatPr defaultRowHeight="13.2"/>
  <sheetData>
    <row r="1" spans="1:18">
      <c r="A1" s="290" t="s">
        <v>65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>
      <c r="A2" s="290">
        <v>1.3</v>
      </c>
      <c r="B2" s="290" t="s">
        <v>64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>
      <c r="A3" s="290"/>
      <c r="B3" s="290" t="s">
        <v>66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1:18">
      <c r="A4" s="290"/>
      <c r="B4" s="291" t="s">
        <v>68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1:18">
      <c r="A5" s="290"/>
      <c r="B5" s="291" t="s">
        <v>70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>
      <c r="A6" s="290"/>
      <c r="B6" s="291" t="s">
        <v>71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</row>
    <row r="7" spans="1:18">
      <c r="A7" s="290"/>
      <c r="B7" s="291" t="s">
        <v>72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</row>
    <row r="8" spans="1:18">
      <c r="A8" s="290"/>
      <c r="B8" s="291" t="s">
        <v>74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</row>
    <row r="9" spans="1:18">
      <c r="A9" s="290"/>
      <c r="B9" s="291" t="s">
        <v>75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</row>
    <row r="10" spans="1:18">
      <c r="A10" s="290"/>
      <c r="B10" s="291" t="s">
        <v>76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</row>
    <row r="11" spans="1:18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</row>
    <row r="12" spans="1:18">
      <c r="A12" s="290">
        <v>1.4</v>
      </c>
      <c r="B12" s="291" t="s">
        <v>77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</row>
    <row r="13" spans="1:18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</row>
    <row r="14" spans="1:18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</row>
    <row r="15" spans="1:18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</row>
    <row r="16" spans="1:18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</row>
    <row r="17" spans="1:18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</row>
    <row r="19" spans="1:18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</row>
    <row r="20" spans="1:18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</row>
    <row r="21" spans="1:18">
      <c r="A21" s="29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</row>
    <row r="22" spans="1:18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</row>
    <row r="23" spans="1:18">
      <c r="A23" s="290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</row>
    <row r="24" spans="1:18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</row>
    <row r="25" spans="1:18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</row>
    <row r="26" spans="1:18">
      <c r="A26" s="290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</row>
    <row r="27" spans="1:18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</row>
    <row r="28" spans="1:18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</row>
    <row r="29" spans="1:18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</row>
    <row r="30" spans="1:18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</row>
    <row r="31" spans="1:18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</row>
  </sheetData>
  <sheetProtection algorithmName="SHA-512" hashValue="A0d4H+I2a8/WEbTMxnF0W5MmHG1wi8UnKccnsECI1EmjWeOGhHFZi5L9Qgf3QGL79ZqsjMdq4AbpKPuB7Kk50g==" saltValue="FJhbZwkjCNosTPw71Q2SZ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Lighting Calculation</vt:lpstr>
      <vt:lpstr>Fixture Tables</vt:lpstr>
      <vt:lpstr>Version Notes</vt:lpstr>
      <vt:lpstr>'Lighting Calculation'!Print_Area</vt:lpstr>
      <vt:lpstr>'Lighting Calculation'!TABLE</vt:lpstr>
      <vt:lpstr>'Lighting Calculation'!TABLE_2</vt:lpstr>
      <vt:lpstr>'Lighting Calculation'!TABLE_3</vt:lpstr>
      <vt:lpstr>'Lighting Calculation'!TABLE_4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Logo Guide - Graphic Images - Horizontal Logo</dc:title>
  <dc:creator>PSE</dc:creator>
  <cp:lastModifiedBy>Schmitt, Tyson</cp:lastModifiedBy>
  <cp:lastPrinted>2022-01-13T20:01:19Z</cp:lastPrinted>
  <dcterms:created xsi:type="dcterms:W3CDTF">1998-03-10T18:59:23Z</dcterms:created>
  <dcterms:modified xsi:type="dcterms:W3CDTF">2022-12-21T15:38:50Z</dcterms:modified>
</cp:coreProperties>
</file>