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se0-my.sharepoint.com/personal/kelsey_saty_pse_com/Documents/Desktop/TERG/Annual Updates/FINALS/"/>
    </mc:Choice>
  </mc:AlternateContent>
  <xr:revisionPtr revIDLastSave="0" documentId="8_{DDDADBA7-572A-4E89-BF8F-B560F4C11A67}" xr6:coauthVersionLast="47" xr6:coauthVersionMax="47" xr10:uidLastSave="{00000000-0000-0000-0000-000000000000}"/>
  <bookViews>
    <workbookView xWindow="-120" yWindow="-120" windowWidth="29040" windowHeight="15720" firstSheet="1" activeTab="1" xr2:uid="{A08BBA2B-E740-46FC-A215-A26AD4560898}"/>
  </bookViews>
  <sheets>
    <sheet name="EXAMPLE" sheetId="8" r:id="rId1"/>
    <sheet name="Budget Worksheet" sheetId="10" r:id="rId2"/>
    <sheet name="Lists" sheetId="2" state="hidden" r:id="rId3"/>
  </sheets>
  <definedNames>
    <definedName name="Auxiliary_equipment_that_support_a_transportation_electrification_project_directly">Lists!$A$1:$A$21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0" l="1"/>
  <c r="C26" i="10" s="1"/>
  <c r="F21" i="10"/>
  <c r="C27" i="10" s="1"/>
  <c r="C21" i="10"/>
  <c r="H20" i="10"/>
  <c r="H19" i="10"/>
  <c r="H18" i="10"/>
  <c r="H17" i="10"/>
  <c r="H16" i="10"/>
  <c r="H15" i="10"/>
  <c r="H14" i="10"/>
  <c r="H13" i="10"/>
  <c r="H12" i="10"/>
  <c r="H11" i="10"/>
  <c r="H10" i="10"/>
  <c r="H9" i="10"/>
  <c r="H8" i="10"/>
  <c r="H7" i="10"/>
  <c r="H6" i="10"/>
  <c r="H5" i="10"/>
  <c r="H4" i="10"/>
  <c r="H3" i="10"/>
  <c r="D26" i="10" l="1"/>
  <c r="E21" i="10"/>
  <c r="C29" i="10" s="1"/>
  <c r="D29" i="10" s="1"/>
  <c r="D27" i="10"/>
  <c r="C30" i="10" l="1"/>
  <c r="D30" i="10"/>
  <c r="H5" i="8" l="1"/>
  <c r="H19" i="8" l="1"/>
  <c r="H18" i="8"/>
  <c r="H17" i="8"/>
  <c r="H16" i="8"/>
  <c r="H15" i="8"/>
  <c r="H14" i="8"/>
  <c r="H13" i="8"/>
  <c r="H12" i="8"/>
  <c r="H11" i="8"/>
  <c r="H10" i="8"/>
  <c r="H9" i="8"/>
  <c r="H8" i="8"/>
  <c r="H7" i="8"/>
  <c r="H6" i="8"/>
  <c r="H4" i="8"/>
  <c r="H3" i="8"/>
  <c r="H2" i="8"/>
  <c r="F20" i="8"/>
  <c r="C26" i="8" s="1"/>
  <c r="C20" i="8"/>
  <c r="E20" i="8" l="1"/>
  <c r="C28" i="8" s="1"/>
  <c r="D28" i="8" s="1"/>
  <c r="D26" i="8"/>
  <c r="D20" i="8"/>
  <c r="C25" i="8" s="1"/>
  <c r="C29" i="8" l="1"/>
  <c r="D25" i="8"/>
  <c r="D29" i="8" s="1"/>
</calcChain>
</file>

<file path=xl/sharedStrings.xml><?xml version="1.0" encoding="utf-8"?>
<sst xmlns="http://schemas.openxmlformats.org/spreadsheetml/2006/main" count="113" uniqueCount="60">
  <si>
    <t>Expense Category</t>
  </si>
  <si>
    <r>
      <rPr>
        <b/>
        <sz val="14"/>
        <color rgb="FFFFFFFF"/>
        <rFont val="Arial"/>
        <family val="2"/>
      </rPr>
      <t>Expense Description</t>
    </r>
    <r>
      <rPr>
        <b/>
        <sz val="11"/>
        <color rgb="FFFFFFFF"/>
        <rFont val="Arial"/>
        <family val="2"/>
      </rPr>
      <t xml:space="preserve">
</t>
    </r>
    <r>
      <rPr>
        <b/>
        <i/>
        <sz val="8"/>
        <color theme="1"/>
        <rFont val="Arial"/>
        <family val="2"/>
      </rPr>
      <t>Enter a brief description of what the expense includes</t>
    </r>
  </si>
  <si>
    <t>Amount ($)</t>
  </si>
  <si>
    <t xml:space="preserve">Non-PSE Matching Grant Amount </t>
  </si>
  <si>
    <r>
      <t xml:space="preserve">Requested Funds from PSE
</t>
    </r>
    <r>
      <rPr>
        <b/>
        <i/>
        <sz val="8"/>
        <color theme="1"/>
        <rFont val="Arial"/>
        <family val="2"/>
      </rPr>
      <t>*Ineligible expenses will not be included in the total below</t>
    </r>
  </si>
  <si>
    <r>
      <t xml:space="preserve">Other Contributing Funds
</t>
    </r>
    <r>
      <rPr>
        <b/>
        <i/>
        <sz val="8"/>
        <color theme="1"/>
        <rFont val="Arial"/>
        <family val="2"/>
      </rPr>
      <t>Other contibuting funds are not required for project eligibility</t>
    </r>
  </si>
  <si>
    <r>
      <t xml:space="preserve">Other Contributing Funds Description
</t>
    </r>
    <r>
      <rPr>
        <b/>
        <i/>
        <sz val="8"/>
        <color theme="1"/>
        <rFont val="Aptos Narrow"/>
        <family val="2"/>
        <scheme val="minor"/>
      </rPr>
      <t>Enter a brief description of the funding source if applicable. Other contibuting funds are not required for project eligibility</t>
    </r>
  </si>
  <si>
    <r>
      <rPr>
        <b/>
        <sz val="14"/>
        <color rgb="FFFFFFFF"/>
        <rFont val="Arial"/>
        <family val="2"/>
      </rPr>
      <t>Expense Eligibility</t>
    </r>
    <r>
      <rPr>
        <b/>
        <sz val="11"/>
        <color rgb="FFFFFFFF"/>
        <rFont val="Arial"/>
        <family val="2"/>
      </rPr>
      <t xml:space="preserve">
</t>
    </r>
    <r>
      <rPr>
        <b/>
        <i/>
        <sz val="8"/>
        <color theme="0"/>
        <rFont val="Arial"/>
        <family val="2"/>
      </rPr>
      <t>(Automatically calculated)</t>
    </r>
  </si>
  <si>
    <r>
      <t xml:space="preserve">
Supporting Documentation
</t>
    </r>
    <r>
      <rPr>
        <b/>
        <i/>
        <sz val="8"/>
        <color theme="0"/>
        <rFont val="Arial"/>
        <family val="2"/>
      </rPr>
      <t xml:space="preserve">For eligible costs, indicate whether you included a quote, bid, estimate, assessment, or other documentation supporting this cost. If not, provide a breakdown of how you calculated the cost
</t>
    </r>
    <r>
      <rPr>
        <b/>
        <i/>
        <sz val="8"/>
        <color theme="1"/>
        <rFont val="Arial"/>
        <family val="2"/>
      </rPr>
      <t xml:space="preserve">
</t>
    </r>
  </si>
  <si>
    <t>Electric Vehicle Supply Equipment (EVSE)</t>
  </si>
  <si>
    <t xml:space="preserve">(2) Level 2 charging stations for visitor and fleet use including signage </t>
  </si>
  <si>
    <t>N/A</t>
  </si>
  <si>
    <t xml:space="preserve">Yes, included quote from dealer </t>
  </si>
  <si>
    <t>Electric Vehicles (EVs)</t>
  </si>
  <si>
    <t>(1) Chevrolet Blazer EV for fleet operations of city program</t>
  </si>
  <si>
    <t xml:space="preserve">Yes, included quote from vendor </t>
  </si>
  <si>
    <t>Maintenance and operations plans</t>
  </si>
  <si>
    <t xml:space="preserve">Annual maintenance contract over 5 years for (2) Level 2 charging stations </t>
  </si>
  <si>
    <t>Project management costs </t>
  </si>
  <si>
    <t xml:space="preserve">Lead project manager time directly supporting project development and implementation. This includes workshop development, project oversight, website updates, and partner convening  </t>
  </si>
  <si>
    <t>No, we calculated this based on our project manager's salary and estimated hourly rate:
Year 1: 3 hrs/week @ $50/hr for 50 weeks = $7,500
Year 2: 3 hrs/wk @ $50/hr for 25 weeks = $3,750</t>
  </si>
  <si>
    <t>Efforts to raise awareness </t>
  </si>
  <si>
    <t xml:space="preserve">Vehicle wrapping with program name, light text about public health benefits, and acknowledgement of PSE funding </t>
  </si>
  <si>
    <t>Contingency fees  </t>
  </si>
  <si>
    <t>10% contingency for unforeseen project costs</t>
  </si>
  <si>
    <t xml:space="preserve">No, we calculated 10% of total project costs ($9,000) and confirmed the amount requested is below that threshold </t>
  </si>
  <si>
    <t>Ongoing energy costs  </t>
  </si>
  <si>
    <t>Estimated value of electricity supplied free of charge to visitors and used for overnight charging of the fleet EV across 5 years</t>
  </si>
  <si>
    <t>Included in our operating budget</t>
  </si>
  <si>
    <t>No, not eligible</t>
  </si>
  <si>
    <t>Insurance costs</t>
  </si>
  <si>
    <t>Insurance for EV</t>
  </si>
  <si>
    <t>We will use the same insurance coverage as our other fleet vehicles, which is included in our operating budget</t>
  </si>
  <si>
    <t>COST TOTALS</t>
  </si>
  <si>
    <t>FUNDING SUMMARY</t>
  </si>
  <si>
    <t>FUNDING SOURCE</t>
  </si>
  <si>
    <t>AMOUNT</t>
  </si>
  <si>
    <t>TOTAL COST (%)</t>
  </si>
  <si>
    <t>NON-PSE MATCHING GRANT</t>
  </si>
  <si>
    <t>OTHER CONTRIBUTING FUNDS</t>
  </si>
  <si>
    <t>REQUESTED MATCH FROM PSE*</t>
  </si>
  <si>
    <t>TOTAL FUNDING</t>
  </si>
  <si>
    <t>*The requested match from PSE must not exceed 50% of total project costs.</t>
  </si>
  <si>
    <t>Please see the Example tab for a model of a complete budget worksheet. Additional detail about cost categories can be found in the TER Grants Eligible and Ineligible Costs document.
All columns in this budget table must be completed for each line item you include. Provide supporting documentation for each line item or explain how the cost was calculated. 
Incomplete budget tables will require applicant revision and may delay the review process.</t>
  </si>
  <si>
    <t>Auxiliary equipment that support a transportation electrification project directly</t>
  </si>
  <si>
    <t>Eligible</t>
  </si>
  <si>
    <t>Engineering, design, permitting, construction, and installation costs (including signage materials and installation)</t>
  </si>
  <si>
    <t>Extended warranties for EVSE</t>
  </si>
  <si>
    <t>External grant writing services to directly support application preparation</t>
  </si>
  <si>
    <t>Micromobility-related projects and equipment</t>
  </si>
  <si>
    <t>Network subscriptions and software licensing costs for EVSE</t>
  </si>
  <si>
    <t>New or upgraded electrical service  </t>
  </si>
  <si>
    <t>Project studying, planning, and evaluation</t>
  </si>
  <si>
    <t xml:space="preserve">Auxiliary equipment that do not directly support a transportation electrification project </t>
  </si>
  <si>
    <t>Ineligible</t>
  </si>
  <si>
    <t>Donated, in-kind, volunteer materials and labor</t>
  </si>
  <si>
    <t>Indirect costs - business or operational costs incurred for a common organizational purpose and not directly connected with implementation of a specific project   </t>
  </si>
  <si>
    <t xml:space="preserve">Extended warranties for EVs </t>
  </si>
  <si>
    <t>Other - please describe in Column B</t>
  </si>
  <si>
    <t>Eligible or Ineligible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</si>
</sst>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quot;$&quot;#,##0"/>
  </numFmts>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Arial"/>
      <family val="2"/>
    </font>
    <font>
      <b/>
      <sz val="11"/>
      <color rgb="FFFFFFFF"/>
      <name val="Arial"/>
      <family val="2"/>
    </font>
    <font>
      <sz val="11"/>
      <color theme="1"/>
      <name val="Arial"/>
      <family val="2"/>
    </font>
    <font>
      <b/>
      <sz val="12"/>
      <color theme="1"/>
      <name val="Arial"/>
      <family val="2"/>
    </font>
    <font>
      <b/>
      <i/>
      <sz val="8"/>
      <color theme="0"/>
      <name val="Arial"/>
      <family val="2"/>
    </font>
    <font>
      <b/>
      <i/>
      <sz val="8"/>
      <color theme="1"/>
      <name val="Arial"/>
      <family val="2"/>
    </font>
    <font>
      <b/>
      <sz val="14"/>
      <color theme="1"/>
      <name val="Arial"/>
      <family val="2"/>
    </font>
    <font>
      <b/>
      <sz val="14"/>
      <color theme="0"/>
      <name val="Arial"/>
      <family val="2"/>
    </font>
    <font>
      <b/>
      <i/>
      <sz val="8"/>
      <color theme="1"/>
      <name val="Aptos Narrow"/>
      <family val="2"/>
      <scheme val="minor"/>
    </font>
    <font>
      <b/>
      <sz val="12"/>
      <color theme="0"/>
      <name val="Arial"/>
      <family val="2"/>
    </font>
    <font>
      <sz val="11"/>
      <color rgb="FF000000"/>
      <name val="Arial"/>
      <family val="2"/>
    </font>
    <font>
      <sz val="11"/>
      <color rgb="FFFF0000"/>
      <name val="Arial"/>
      <family val="2"/>
    </font>
    <font>
      <sz val="11"/>
      <name val="Arial"/>
      <family val="2"/>
    </font>
    <font>
      <b/>
      <sz val="14"/>
      <color rgb="FFFFFFFF"/>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theme="0" tint="-0.14999847407452621"/>
      </patternFill>
    </fill>
    <fill>
      <patternFill patternType="solid">
        <fgColor rgb="FF57C5B4"/>
        <bgColor indexed="64"/>
      </patternFill>
    </fill>
    <fill>
      <patternFill patternType="solid">
        <fgColor rgb="FF006470"/>
        <bgColor indexed="64"/>
      </patternFill>
    </fill>
    <fill>
      <patternFill patternType="solid">
        <fgColor rgb="FFC3E7E4"/>
        <bgColor indexed="64"/>
      </patternFill>
    </fill>
    <fill>
      <patternFill patternType="solid">
        <fgColor theme="2" tint="-9.9978637043366805E-2"/>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rgb="FF000000"/>
      </bottom>
      <diagonal/>
    </border>
  </borders>
  <cellStyleXfs count="4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9">
    <xf numFmtId="0" fontId="0" fillId="0" borderId="0" xfId="0"/>
    <xf numFmtId="0" fontId="18" fillId="0" borderId="0" xfId="0" applyFont="1" applyAlignment="1" applyProtection="1">
      <alignment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0" xfId="0" applyFont="1" applyProtection="1">
      <protection locked="0"/>
    </xf>
    <xf numFmtId="0" fontId="20" fillId="0" borderId="16" xfId="0" applyFont="1" applyBorder="1" applyAlignment="1" applyProtection="1">
      <alignment horizontal="left" vertical="center" wrapText="1"/>
      <protection locked="0"/>
    </xf>
    <xf numFmtId="0" fontId="18" fillId="0" borderId="0" xfId="0" applyFont="1"/>
    <xf numFmtId="164" fontId="18" fillId="0" borderId="0" xfId="0" applyNumberFormat="1" applyFont="1"/>
    <xf numFmtId="0" fontId="20" fillId="0" borderId="19" xfId="0" applyFont="1" applyBorder="1" applyAlignment="1">
      <alignment horizontal="left"/>
    </xf>
    <xf numFmtId="0" fontId="20" fillId="33" borderId="17" xfId="0"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9" fontId="20" fillId="33" borderId="20" xfId="0" applyNumberFormat="1" applyFont="1" applyFill="1" applyBorder="1" applyAlignment="1">
      <alignment horizontal="left" vertical="center" wrapText="1"/>
    </xf>
    <xf numFmtId="9" fontId="20" fillId="0" borderId="20" xfId="0" applyNumberFormat="1" applyFont="1" applyBorder="1" applyAlignment="1">
      <alignment horizontal="left" vertical="center" wrapText="1"/>
    </xf>
    <xf numFmtId="9" fontId="20" fillId="0" borderId="18" xfId="0" applyNumberFormat="1" applyFont="1" applyBorder="1" applyAlignment="1">
      <alignment horizontal="left" vertical="center" wrapText="1"/>
    </xf>
    <xf numFmtId="0" fontId="20" fillId="33" borderId="18" xfId="0" applyFont="1" applyFill="1" applyBorder="1" applyAlignment="1">
      <alignment horizontal="left"/>
    </xf>
    <xf numFmtId="0" fontId="20" fillId="0" borderId="18" xfId="0" applyFont="1" applyBorder="1" applyAlignment="1">
      <alignment horizontal="left"/>
    </xf>
    <xf numFmtId="0" fontId="24" fillId="34"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4" borderId="11" xfId="0" applyFont="1" applyFill="1" applyBorder="1" applyAlignment="1">
      <alignment horizontal="center" vertical="center" wrapText="1"/>
    </xf>
    <xf numFmtId="0" fontId="25" fillId="34" borderId="10" xfId="0" applyFont="1" applyFill="1" applyBorder="1" applyAlignment="1">
      <alignment horizontal="center" vertical="center" wrapText="1"/>
    </xf>
    <xf numFmtId="165" fontId="27" fillId="35" borderId="10" xfId="1" applyNumberFormat="1" applyFont="1" applyFill="1" applyBorder="1" applyAlignment="1" applyProtection="1">
      <alignment vertical="center"/>
    </xf>
    <xf numFmtId="165" fontId="21" fillId="36" borderId="10" xfId="1" applyNumberFormat="1" applyFont="1" applyFill="1" applyBorder="1" applyAlignment="1" applyProtection="1">
      <alignment vertical="center"/>
    </xf>
    <xf numFmtId="9" fontId="21" fillId="36" borderId="10" xfId="2" applyFont="1" applyFill="1" applyBorder="1" applyAlignment="1" applyProtection="1">
      <alignment vertical="center"/>
    </xf>
    <xf numFmtId="9" fontId="27" fillId="35" borderId="10" xfId="2" applyFont="1" applyFill="1" applyBorder="1" applyAlignment="1" applyProtection="1">
      <alignment vertical="center"/>
    </xf>
    <xf numFmtId="9" fontId="20" fillId="33" borderId="20" xfId="0" applyNumberFormat="1" applyFont="1" applyFill="1" applyBorder="1" applyAlignment="1">
      <alignment horizontal="center" vertical="center" wrapText="1"/>
    </xf>
    <xf numFmtId="9" fontId="20" fillId="0" borderId="20" xfId="0" applyNumberFormat="1" applyFont="1" applyBorder="1" applyAlignment="1">
      <alignment horizontal="center" vertical="center" wrapText="1"/>
    </xf>
    <xf numFmtId="9" fontId="20" fillId="0" borderId="18" xfId="0" applyNumberFormat="1" applyFont="1" applyBorder="1" applyAlignment="1">
      <alignment horizontal="center" vertical="center" wrapText="1"/>
    </xf>
    <xf numFmtId="0" fontId="20" fillId="0" borderId="0" xfId="0" applyFont="1"/>
    <xf numFmtId="0" fontId="20" fillId="0" borderId="0" xfId="0" applyFont="1" applyAlignment="1">
      <alignment vertical="center"/>
    </xf>
    <xf numFmtId="0" fontId="28" fillId="0" borderId="0" xfId="0" applyFont="1"/>
    <xf numFmtId="0" fontId="29" fillId="0" borderId="0" xfId="0" applyFont="1"/>
    <xf numFmtId="0" fontId="30" fillId="0" borderId="0" xfId="0" applyFont="1"/>
    <xf numFmtId="0" fontId="20" fillId="33" borderId="18" xfId="0" applyFont="1" applyFill="1" applyBorder="1" applyAlignment="1">
      <alignment horizontal="left" vertical="center" wrapText="1"/>
    </xf>
    <xf numFmtId="0" fontId="20" fillId="0" borderId="18" xfId="0" applyFont="1" applyBorder="1" applyAlignment="1">
      <alignment horizontal="left" vertical="center" wrapText="1"/>
    </xf>
    <xf numFmtId="9" fontId="20" fillId="33" borderId="20" xfId="0" applyNumberFormat="1" applyFont="1" applyFill="1" applyBorder="1" applyAlignment="1">
      <alignment vertical="center" wrapText="1"/>
    </xf>
    <xf numFmtId="9" fontId="20" fillId="0" borderId="20" xfId="0" applyNumberFormat="1" applyFont="1" applyBorder="1" applyAlignment="1">
      <alignment vertical="center" wrapText="1"/>
    </xf>
    <xf numFmtId="0" fontId="18" fillId="0" borderId="18" xfId="0" applyFont="1" applyBorder="1" applyAlignment="1">
      <alignment vertical="center" wrapText="1"/>
    </xf>
    <xf numFmtId="0" fontId="25" fillId="34" borderId="12" xfId="0" applyFont="1" applyFill="1" applyBorder="1" applyAlignment="1">
      <alignment vertical="center" wrapText="1"/>
    </xf>
    <xf numFmtId="0" fontId="25" fillId="34" borderId="13" xfId="0" applyFont="1" applyFill="1" applyBorder="1" applyAlignment="1">
      <alignment vertical="center" wrapText="1"/>
    </xf>
    <xf numFmtId="0" fontId="21" fillId="36" borderId="21" xfId="0" applyFont="1" applyFill="1" applyBorder="1" applyAlignment="1">
      <alignment vertical="center" wrapText="1"/>
    </xf>
    <xf numFmtId="0" fontId="21" fillId="36" borderId="16" xfId="0" applyFont="1" applyFill="1" applyBorder="1" applyAlignment="1">
      <alignment vertical="center" wrapText="1"/>
    </xf>
    <xf numFmtId="0" fontId="27" fillId="35" borderId="15" xfId="0" applyFont="1" applyFill="1" applyBorder="1" applyAlignment="1">
      <alignment vertical="center" wrapText="1"/>
    </xf>
    <xf numFmtId="0" fontId="27" fillId="35" borderId="13" xfId="0" applyFont="1" applyFill="1" applyBorder="1" applyAlignment="1">
      <alignment vertical="center" wrapText="1"/>
    </xf>
    <xf numFmtId="0" fontId="27" fillId="35" borderId="15" xfId="0" applyFont="1" applyFill="1" applyBorder="1" applyAlignment="1">
      <alignment horizontal="right" vertical="center" wrapText="1"/>
    </xf>
    <xf numFmtId="165" fontId="30" fillId="33" borderId="11" xfId="0" applyNumberFormat="1" applyFont="1" applyFill="1" applyBorder="1" applyAlignment="1">
      <alignment vertical="center" wrapText="1"/>
    </xf>
    <xf numFmtId="165" fontId="30" fillId="0" borderId="11" xfId="0" applyNumberFormat="1" applyFont="1" applyBorder="1" applyAlignment="1">
      <alignment vertical="center" wrapText="1"/>
    </xf>
    <xf numFmtId="165" fontId="20" fillId="33" borderId="17" xfId="0" applyNumberFormat="1" applyFont="1" applyFill="1" applyBorder="1" applyAlignment="1" applyProtection="1">
      <alignment horizontal="center" vertical="center"/>
      <protection locked="0"/>
    </xf>
    <xf numFmtId="165" fontId="20" fillId="0" borderId="17" xfId="0" applyNumberFormat="1" applyFont="1" applyBorder="1" applyAlignment="1" applyProtection="1">
      <alignment horizontal="center" vertical="center"/>
      <protection locked="0"/>
    </xf>
    <xf numFmtId="165" fontId="20" fillId="0" borderId="11" xfId="0" applyNumberFormat="1" applyFont="1" applyBorder="1" applyAlignment="1" applyProtection="1">
      <alignment horizontal="center" vertical="center" wrapText="1"/>
      <protection locked="0"/>
    </xf>
    <xf numFmtId="165" fontId="20" fillId="0" borderId="10" xfId="0" applyNumberFormat="1" applyFont="1" applyBorder="1" applyAlignment="1" applyProtection="1">
      <alignment horizontal="center" vertical="center"/>
      <protection locked="0"/>
    </xf>
    <xf numFmtId="165" fontId="18" fillId="0" borderId="0" xfId="0" applyNumberFormat="1" applyFont="1"/>
    <xf numFmtId="0" fontId="20" fillId="0" borderId="13" xfId="0" applyFont="1" applyBorder="1" applyAlignment="1" applyProtection="1">
      <alignment horizontal="center" vertical="center" wrapText="1"/>
      <protection locked="0"/>
    </xf>
    <xf numFmtId="6" fontId="20" fillId="0" borderId="13" xfId="0" applyNumberFormat="1" applyFont="1" applyBorder="1" applyAlignment="1" applyProtection="1">
      <alignment horizontal="center" vertical="center" wrapText="1"/>
      <protection locked="0"/>
    </xf>
    <xf numFmtId="0" fontId="20" fillId="33" borderId="13" xfId="0" applyFont="1" applyFill="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18" xfId="0" applyFont="1" applyBorder="1" applyAlignment="1" applyProtection="1">
      <alignment horizontal="left"/>
      <protection locked="0"/>
    </xf>
    <xf numFmtId="0" fontId="27" fillId="35" borderId="15" xfId="0" applyFont="1" applyFill="1" applyBorder="1" applyAlignment="1">
      <alignment horizontal="left" vertical="center" wrapText="1"/>
    </xf>
    <xf numFmtId="0" fontId="27" fillId="35" borderId="13" xfId="0" applyFont="1" applyFill="1" applyBorder="1" applyAlignment="1">
      <alignment horizontal="left" vertical="center" wrapText="1"/>
    </xf>
    <xf numFmtId="0" fontId="21" fillId="36" borderId="15" xfId="0" applyFont="1" applyFill="1" applyBorder="1" applyAlignment="1">
      <alignment horizontal="left" vertical="center" wrapText="1"/>
    </xf>
    <xf numFmtId="0" fontId="21" fillId="36" borderId="13" xfId="0" applyFont="1" applyFill="1" applyBorder="1" applyAlignment="1">
      <alignment horizontal="left" vertical="center" wrapText="1"/>
    </xf>
    <xf numFmtId="0" fontId="21" fillId="36" borderId="15" xfId="0" applyFont="1" applyFill="1" applyBorder="1" applyAlignment="1">
      <alignment horizontal="left" vertical="center"/>
    </xf>
    <xf numFmtId="0" fontId="21" fillId="36" borderId="13" xfId="0" applyFont="1" applyFill="1" applyBorder="1" applyAlignment="1">
      <alignment horizontal="left" vertical="center"/>
    </xf>
    <xf numFmtId="0" fontId="25" fillId="34" borderId="21" xfId="0" applyFont="1" applyFill="1" applyBorder="1" applyAlignment="1">
      <alignment horizontal="center" vertical="center" wrapText="1"/>
    </xf>
    <xf numFmtId="0" fontId="25" fillId="34" borderId="22" xfId="0" applyFont="1" applyFill="1" applyBorder="1" applyAlignment="1">
      <alignment horizontal="center" vertical="center" wrapText="1"/>
    </xf>
    <xf numFmtId="0" fontId="25" fillId="34" borderId="16" xfId="0" applyFont="1" applyFill="1" applyBorder="1" applyAlignment="1">
      <alignment horizontal="center" vertical="center" wrapText="1"/>
    </xf>
    <xf numFmtId="0" fontId="21" fillId="0" borderId="22" xfId="0" applyFont="1" applyBorder="1" applyAlignment="1" applyProtection="1">
      <alignment horizontal="center"/>
      <protection locked="0"/>
    </xf>
    <xf numFmtId="0" fontId="24" fillId="37" borderId="23" xfId="0" applyFont="1" applyFill="1" applyBorder="1" applyAlignment="1">
      <alignment horizontal="center" vertical="center" wrapText="1"/>
    </xf>
    <xf numFmtId="0" fontId="24" fillId="37" borderId="24" xfId="0" applyFont="1" applyFill="1" applyBorder="1" applyAlignment="1">
      <alignment horizontal="center" vertical="center" wrapText="1"/>
    </xf>
    <xf numFmtId="0" fontId="21" fillId="0" borderId="22" xfId="0" applyFont="1" applyBorder="1"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27">
    <dxf>
      <font>
        <b val="0"/>
        <i/>
        <color rgb="FFFF0000"/>
      </font>
      <fill>
        <patternFill>
          <bgColor rgb="FFFFFF00"/>
        </patternFill>
      </fill>
    </dxf>
    <dxf>
      <font>
        <b/>
        <i val="0"/>
        <color rgb="FFFF0000"/>
      </font>
    </dxf>
    <dxf>
      <font>
        <b val="0"/>
        <i/>
        <color rgb="FFFF0000"/>
      </font>
      <fill>
        <patternFill>
          <bgColor rgb="FFFFFF00"/>
        </patternFill>
      </fill>
    </dxf>
    <dxf>
      <font>
        <strike val="0"/>
        <outline val="0"/>
        <shadow val="0"/>
        <u val="none"/>
        <vertAlign val="baseline"/>
        <name val="Arial"/>
        <family val="2"/>
        <scheme val="none"/>
      </font>
      <alignment horizontal="center" vertical="bottom" textRotation="0" wrapText="0" indent="0" justifyLastLine="0" shrinkToFit="0" readingOrder="0"/>
      <border diagonalUp="0" diagonalDown="0">
        <left style="thin">
          <color rgb="FF000000"/>
        </left>
        <right style="thin">
          <color indexed="64"/>
        </right>
        <top style="thin">
          <color rgb="FF000000"/>
        </top>
        <bottom style="thin">
          <color rgb="FF000000"/>
        </bottom>
      </border>
      <protection locked="0" hidden="0"/>
    </dxf>
    <dxf>
      <font>
        <b val="0"/>
        <i val="0"/>
        <strike val="0"/>
        <condense val="0"/>
        <extend val="0"/>
        <outline val="0"/>
        <shadow val="0"/>
        <u val="none"/>
        <vertAlign val="baseline"/>
        <sz val="11"/>
        <color theme="1"/>
        <name val="Arial"/>
        <family val="2"/>
        <scheme val="none"/>
      </font>
      <numFmt numFmtId="165" formatCode="&quot;$&quot;#,##0"/>
      <fill>
        <patternFill patternType="none">
          <fgColor indexed="64"/>
          <bgColor indexed="65"/>
        </patternFill>
      </fill>
      <alignment horizontal="right" textRotation="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theme="1"/>
        <name val="Arial"/>
        <family val="2"/>
        <scheme val="none"/>
      </font>
      <numFmt numFmtId="165"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165" formatCode="&quot;$&quot;#,##0"/>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left style="thin">
          <color rgb="FF000000"/>
        </left>
        <right style="thin">
          <color indexed="64"/>
        </right>
        <top style="thin">
          <color rgb="FF000000"/>
        </top>
        <bottom style="thin">
          <color rgb="FF000000"/>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0" hidden="0"/>
    </dxf>
    <dxf>
      <border outline="0">
        <bottom style="thin">
          <color rgb="FF000000"/>
        </bottom>
      </border>
    </dxf>
    <dxf>
      <font>
        <b/>
        <i val="0"/>
        <strike val="0"/>
        <condense val="0"/>
        <extend val="0"/>
        <outline val="0"/>
        <shadow val="0"/>
        <u val="none"/>
        <vertAlign val="baseline"/>
        <sz val="14"/>
        <color theme="1"/>
        <name val="Arial"/>
        <family val="2"/>
        <scheme val="none"/>
      </font>
      <fill>
        <patternFill patternType="solid">
          <fgColor indexed="64"/>
          <bgColor rgb="FF57C5B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name val="Arial"/>
        <family val="2"/>
        <scheme val="none"/>
      </font>
      <alignment horizontal="center" vertical="bottom"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protection locked="0" hidden="0"/>
    </dxf>
    <dxf>
      <font>
        <b val="0"/>
        <i val="0"/>
        <strike val="0"/>
        <condense val="0"/>
        <extend val="0"/>
        <outline val="0"/>
        <shadow val="0"/>
        <u val="none"/>
        <vertAlign val="baseline"/>
        <sz val="11"/>
        <color theme="1"/>
        <name val="Arial"/>
        <family val="2"/>
        <scheme val="none"/>
      </font>
      <numFmt numFmtId="165" formatCode="&quot;$&quot;#,##0"/>
      <fill>
        <patternFill patternType="none">
          <fgColor indexed="64"/>
          <bgColor indexed="65"/>
        </patternFill>
      </fill>
      <alignment horizontal="right" textRotation="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165" formatCode="&quot;$&quot;#,##0"/>
      <fill>
        <patternFill patternType="none">
          <fgColor indexed="64"/>
          <bgColor indexed="65"/>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165" formatCode="&quot;$&quot;#,##0"/>
      <fill>
        <patternFill patternType="none">
          <fgColor indexed="64"/>
          <bgColor indexed="65"/>
        </patternFill>
      </fill>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numFmt numFmtId="165" formatCode="&quot;$&quot;#,##0"/>
      <alignment horizontal="right"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style="thin">
          <color rgb="FF000000"/>
        </left>
        <right style="thin">
          <color indexed="64"/>
        </right>
        <top style="thin">
          <color rgb="FF000000"/>
        </top>
        <bottom style="thin">
          <color rgb="FF000000"/>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Arial"/>
        <family val="2"/>
        <scheme val="none"/>
      </font>
      <alignment horizontal="left" textRotation="0"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1"/>
        <name val="Arial"/>
        <family val="2"/>
        <scheme val="none"/>
      </font>
      <fill>
        <patternFill patternType="solid">
          <fgColor indexed="64"/>
          <bgColor rgb="FF57C5B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8562"/>
      <color rgb="FFFF7C80"/>
      <color rgb="FFC9E7A7"/>
      <color rgb="FFC6E6A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364923</xdr:colOff>
      <xdr:row>31</xdr:row>
      <xdr:rowOff>35078</xdr:rowOff>
    </xdr:from>
    <xdr:to>
      <xdr:col>4</xdr:col>
      <xdr:colOff>1094827</xdr:colOff>
      <xdr:row>35</xdr:row>
      <xdr:rowOff>28481</xdr:rowOff>
    </xdr:to>
    <xdr:pic>
      <xdr:nvPicPr>
        <xdr:cNvPr id="2" name="Picture 1">
          <a:extLst>
            <a:ext uri="{FF2B5EF4-FFF2-40B4-BE49-F238E27FC236}">
              <a16:creationId xmlns:a16="http://schemas.microsoft.com/office/drawing/2014/main" id="{0689EED9-D0FB-486F-A687-C6275B92BE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7952" y="11274578"/>
          <a:ext cx="3710669" cy="7105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342511</xdr:colOff>
      <xdr:row>32</xdr:row>
      <xdr:rowOff>12668</xdr:rowOff>
    </xdr:from>
    <xdr:to>
      <xdr:col>4</xdr:col>
      <xdr:colOff>1072415</xdr:colOff>
      <xdr:row>36</xdr:row>
      <xdr:rowOff>6072</xdr:rowOff>
    </xdr:to>
    <xdr:pic>
      <xdr:nvPicPr>
        <xdr:cNvPr id="2" name="Picture 1">
          <a:extLst>
            <a:ext uri="{FF2B5EF4-FFF2-40B4-BE49-F238E27FC236}">
              <a16:creationId xmlns:a16="http://schemas.microsoft.com/office/drawing/2014/main" id="{3A2B985D-4AD8-4014-83EE-6E5603BDA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5540" y="8305021"/>
          <a:ext cx="3710669" cy="7105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26D155-C313-4C73-89A1-3E79D6752D1E}" name="Table22" displayName="Table22" ref="A1:G19" totalsRowShown="0" headerRowDxfId="26" dataDxfId="24" headerRowBorderDxfId="25" tableBorderDxfId="23" totalsRowBorderDxfId="22">
  <tableColumns count="7">
    <tableColumn id="1" xr3:uid="{7016A1D8-EF44-48EC-9802-64743FA659F3}" name="Expense Category" dataDxfId="21"/>
    <tableColumn id="2" xr3:uid="{58F33C20-D72F-4CEC-81F5-F6DAFD3890F7}" name="Expense Description_x000a_Enter a brief description of what the expense includes" dataDxfId="20"/>
    <tableColumn id="9" xr3:uid="{A6E9999B-360A-4313-93D3-4FE398001CCE}" name="Amount ($)" dataDxfId="19"/>
    <tableColumn id="10" xr3:uid="{15A34AE5-2987-4AD8-AEA0-C3F2F333FCD5}" name="Non-PSE Matching Grant Amount " dataDxfId="18"/>
    <tableColumn id="11" xr3:uid="{CAE474FF-1DBD-46C7-A6D8-77D1EFEDA044}" name="Requested Funds from PSE_x000a_*Ineligible expenses will not be included in the total below" dataDxfId="17"/>
    <tableColumn id="12" xr3:uid="{0AC340C8-E0AB-4613-AF89-45972DC694B3}" name="Other Contributing Funds_x000a_Other contibuting funds are not required for project eligibility" dataDxfId="16"/>
    <tableColumn id="3" xr3:uid="{E9E48CBC-B69C-411D-A6ED-822E7CC2E83E}" name="Other Contributing Funds Description_x000a_Enter a brief description of the funding source if applicable. Other contibuting funds are not required for project eligibility" dataDxfId="15"/>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6F0DD-1C1D-41E2-8728-39337A0AEDE1}" name="Table223" displayName="Table223" ref="A2:G20" totalsRowShown="0" headerRowDxfId="14" dataDxfId="12" headerRowBorderDxfId="13" tableBorderDxfId="11" totalsRowBorderDxfId="10">
  <tableColumns count="7">
    <tableColumn id="1" xr3:uid="{BC1F338D-22E8-434E-819E-BB1E5DD99571}" name="Expense Category" dataDxfId="9"/>
    <tableColumn id="2" xr3:uid="{B0B9B5C1-5253-4D0B-99EB-E966299F77B7}" name="Expense Description_x000a_Enter a brief description of what the expense includes" dataDxfId="8"/>
    <tableColumn id="9" xr3:uid="{C27A9024-5878-4276-B049-69B6E91C7796}" name="Amount ($)" dataDxfId="7"/>
    <tableColumn id="10" xr3:uid="{32FFBE0E-88F2-4AF1-A999-F85266C6BB7F}" name="Non-PSE Matching Grant Amount " dataDxfId="6"/>
    <tableColumn id="11" xr3:uid="{F810D54C-AABB-4C7D-8000-01A274E0160A}" name="Requested Funds from PSE_x000a_*Ineligible expenses will not be included in the total below" dataDxfId="5"/>
    <tableColumn id="12" xr3:uid="{F883A9A8-52FD-4E80-AEAB-5725F2407924}" name="Other Contributing Funds_x000a_Other contibuting funds are not required for project eligibility" dataDxfId="4"/>
    <tableColumn id="3" xr3:uid="{9267E508-E0AA-4506-B284-91708747204A}" name="Other Contributing Funds Description_x000a_Enter a brief description of the funding source if applicable. Other contibuting funds are not required for project eligibility" dataDxfId="3"/>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8EA6-8020-4181-A10C-E19B4B4C4021}">
  <sheetPr codeName="Sheet1">
    <tabColor rgb="FF008562"/>
  </sheetPr>
  <dimension ref="A1:K30"/>
  <sheetViews>
    <sheetView topLeftCell="A3" zoomScale="85" zoomScaleNormal="85" workbookViewId="0">
      <selection activeCell="J5" sqref="J5"/>
    </sheetView>
  </sheetViews>
  <sheetFormatPr defaultColWidth="9.140625" defaultRowHeight="14.25" x14ac:dyDescent="0.2"/>
  <cols>
    <col min="1" max="1" width="54.85546875" style="4" customWidth="1"/>
    <col min="2" max="2" width="43.140625" style="4" customWidth="1"/>
    <col min="3" max="3" width="22.42578125" style="4" customWidth="1"/>
    <col min="4" max="4" width="22.28515625" style="4" customWidth="1"/>
    <col min="5" max="5" width="18.7109375" style="4" customWidth="1"/>
    <col min="6" max="6" width="19.7109375" style="4" customWidth="1"/>
    <col min="7" max="7" width="27.5703125" style="4" customWidth="1"/>
    <col min="8" max="8" width="21.7109375" style="4" customWidth="1"/>
    <col min="9" max="9" width="31.42578125" style="4" customWidth="1"/>
    <col min="10" max="10" width="41.42578125" style="4" customWidth="1"/>
    <col min="11" max="11" width="29.85546875" style="4" customWidth="1"/>
    <col min="12" max="16384" width="9.140625" style="4"/>
  </cols>
  <sheetData>
    <row r="1" spans="1:9" s="1" customFormat="1" ht="132" customHeight="1" x14ac:dyDescent="0.25">
      <c r="A1" s="16" t="s">
        <v>0</v>
      </c>
      <c r="B1" s="16" t="s">
        <v>1</v>
      </c>
      <c r="C1" s="16" t="s">
        <v>2</v>
      </c>
      <c r="D1" s="16" t="s">
        <v>3</v>
      </c>
      <c r="E1" s="17" t="s">
        <v>4</v>
      </c>
      <c r="F1" s="16" t="s">
        <v>5</v>
      </c>
      <c r="G1" s="18" t="s">
        <v>6</v>
      </c>
      <c r="H1" s="16" t="s">
        <v>7</v>
      </c>
      <c r="I1" s="19" t="s">
        <v>8</v>
      </c>
    </row>
    <row r="2" spans="1:9" s="1" customFormat="1" ht="28.5" x14ac:dyDescent="0.25">
      <c r="A2" s="11" t="s">
        <v>9</v>
      </c>
      <c r="B2" s="9" t="s">
        <v>10</v>
      </c>
      <c r="C2" s="46">
        <v>8000</v>
      </c>
      <c r="D2" s="46">
        <v>4000</v>
      </c>
      <c r="E2" s="46">
        <v>4000</v>
      </c>
      <c r="F2" s="46">
        <v>0</v>
      </c>
      <c r="G2" s="24" t="s">
        <v>11</v>
      </c>
      <c r="H2" s="34" t="str">
        <f>IFERROR(VLOOKUP(A2,Lists!A:B,2,FALSE),"")</f>
        <v>Eligible</v>
      </c>
      <c r="I2" s="44" t="s">
        <v>12</v>
      </c>
    </row>
    <row r="3" spans="1:9" s="1" customFormat="1" ht="28.5" x14ac:dyDescent="0.25">
      <c r="A3" s="12" t="s">
        <v>13</v>
      </c>
      <c r="B3" s="10" t="s">
        <v>14</v>
      </c>
      <c r="C3" s="47">
        <v>52000</v>
      </c>
      <c r="D3" s="47">
        <v>26000</v>
      </c>
      <c r="E3" s="47">
        <v>26000</v>
      </c>
      <c r="F3" s="47">
        <v>0</v>
      </c>
      <c r="G3" s="25" t="s">
        <v>11</v>
      </c>
      <c r="H3" s="35" t="str">
        <f>IFERROR(VLOOKUP(A3,Lists!A:B,2,FALSE),"")</f>
        <v>Eligible</v>
      </c>
      <c r="I3" s="45" t="s">
        <v>15</v>
      </c>
    </row>
    <row r="4" spans="1:9" s="1" customFormat="1" ht="28.5" x14ac:dyDescent="0.25">
      <c r="A4" s="11" t="s">
        <v>16</v>
      </c>
      <c r="B4" s="10" t="s">
        <v>17</v>
      </c>
      <c r="C4" s="47">
        <v>3000</v>
      </c>
      <c r="D4" s="46">
        <v>1500</v>
      </c>
      <c r="E4" s="46">
        <v>1500</v>
      </c>
      <c r="F4" s="46">
        <v>0</v>
      </c>
      <c r="G4" s="24" t="s">
        <v>11</v>
      </c>
      <c r="H4" s="34" t="str">
        <f>IFERROR(VLOOKUP(A4,Lists!A:B,2,FALSE),"")</f>
        <v>Eligible</v>
      </c>
      <c r="I4" s="44" t="s">
        <v>15</v>
      </c>
    </row>
    <row r="5" spans="1:9" s="1" customFormat="1" ht="99.75" x14ac:dyDescent="0.25">
      <c r="A5" s="12" t="s">
        <v>18</v>
      </c>
      <c r="B5" s="10" t="s">
        <v>19</v>
      </c>
      <c r="C5" s="47">
        <v>11250</v>
      </c>
      <c r="D5" s="47">
        <v>5625</v>
      </c>
      <c r="E5" s="47">
        <v>5625</v>
      </c>
      <c r="F5" s="47">
        <v>0</v>
      </c>
      <c r="G5" s="25" t="s">
        <v>11</v>
      </c>
      <c r="H5" s="35" t="str">
        <f>IFERROR(VLOOKUP(A5,Lists!A:B,2,FALSE),"")</f>
        <v>Eligible</v>
      </c>
      <c r="I5" s="45" t="s">
        <v>20</v>
      </c>
    </row>
    <row r="6" spans="1:9" s="1" customFormat="1" ht="42.75" x14ac:dyDescent="0.25">
      <c r="A6" s="11" t="s">
        <v>21</v>
      </c>
      <c r="B6" s="10" t="s">
        <v>22</v>
      </c>
      <c r="C6" s="46">
        <v>6000</v>
      </c>
      <c r="D6" s="46">
        <v>3000</v>
      </c>
      <c r="E6" s="46">
        <v>3000</v>
      </c>
      <c r="F6" s="46">
        <v>0</v>
      </c>
      <c r="G6" s="24" t="s">
        <v>11</v>
      </c>
      <c r="H6" s="34" t="str">
        <f>IFERROR(VLOOKUP(A6,Lists!A:B,2,FALSE),"")</f>
        <v>Eligible</v>
      </c>
      <c r="I6" s="44" t="s">
        <v>15</v>
      </c>
    </row>
    <row r="7" spans="1:9" s="1" customFormat="1" ht="71.25" x14ac:dyDescent="0.25">
      <c r="A7" s="13" t="s">
        <v>23</v>
      </c>
      <c r="B7" s="3" t="s">
        <v>24</v>
      </c>
      <c r="C7" s="48">
        <v>8000</v>
      </c>
      <c r="D7" s="48">
        <v>4000</v>
      </c>
      <c r="E7" s="48">
        <v>4000</v>
      </c>
      <c r="F7" s="48">
        <v>0</v>
      </c>
      <c r="G7" s="26" t="s">
        <v>11</v>
      </c>
      <c r="H7" s="35" t="str">
        <f>IFERROR(VLOOKUP(A7,Lists!A:B,2,FALSE),"")</f>
        <v>Eligible</v>
      </c>
      <c r="I7" s="45" t="s">
        <v>25</v>
      </c>
    </row>
    <row r="8" spans="1:9" s="1" customFormat="1" ht="42.75" x14ac:dyDescent="0.25">
      <c r="A8" s="32" t="s">
        <v>26</v>
      </c>
      <c r="B8" s="2" t="s">
        <v>27</v>
      </c>
      <c r="C8" s="49">
        <v>20000</v>
      </c>
      <c r="D8" s="48">
        <v>0</v>
      </c>
      <c r="E8" s="48">
        <v>0</v>
      </c>
      <c r="F8" s="48">
        <v>20000</v>
      </c>
      <c r="G8" s="24" t="s">
        <v>28</v>
      </c>
      <c r="H8" s="34" t="str">
        <f>IFERROR(VLOOKUP(A8,Lists!A:B,2,FALSE),"")</f>
        <v>Ineligible</v>
      </c>
      <c r="I8" s="44" t="s">
        <v>29</v>
      </c>
    </row>
    <row r="9" spans="1:9" s="1" customFormat="1" ht="71.25" x14ac:dyDescent="0.25">
      <c r="A9" s="33" t="s">
        <v>30</v>
      </c>
      <c r="B9" s="2" t="s">
        <v>31</v>
      </c>
      <c r="C9" s="47">
        <v>14000</v>
      </c>
      <c r="D9" s="47">
        <v>0</v>
      </c>
      <c r="E9" s="47">
        <v>0</v>
      </c>
      <c r="F9" s="47">
        <v>14000</v>
      </c>
      <c r="G9" s="25" t="s">
        <v>32</v>
      </c>
      <c r="H9" s="35" t="str">
        <f>IFERROR(VLOOKUP(A9,Lists!A:B,2,FALSE),"")</f>
        <v>Ineligible</v>
      </c>
      <c r="I9" s="45" t="s">
        <v>29</v>
      </c>
    </row>
    <row r="10" spans="1:9" s="1" customFormat="1" ht="15" x14ac:dyDescent="0.25">
      <c r="A10" s="32"/>
      <c r="B10" s="2"/>
      <c r="C10" s="47"/>
      <c r="D10" s="46"/>
      <c r="E10" s="46"/>
      <c r="F10" s="46"/>
      <c r="G10" s="24"/>
      <c r="H10" s="34" t="str">
        <f>IFERROR(VLOOKUP(A10,Lists!A:B,2,FALSE),"")</f>
        <v/>
      </c>
      <c r="I10" s="44"/>
    </row>
    <row r="11" spans="1:9" s="1" customFormat="1" ht="15" x14ac:dyDescent="0.25">
      <c r="A11" s="33"/>
      <c r="B11" s="2"/>
      <c r="C11" s="47"/>
      <c r="D11" s="48"/>
      <c r="E11" s="47"/>
      <c r="F11" s="47"/>
      <c r="G11" s="25"/>
      <c r="H11" s="35" t="str">
        <f>IFERROR(VLOOKUP(A11,Lists!A:B,2,FALSE),"")</f>
        <v/>
      </c>
      <c r="I11" s="45"/>
    </row>
    <row r="12" spans="1:9" s="1" customFormat="1" ht="15" x14ac:dyDescent="0.25">
      <c r="A12" s="32"/>
      <c r="B12" s="2"/>
      <c r="C12" s="46"/>
      <c r="D12" s="48"/>
      <c r="E12" s="46"/>
      <c r="F12" s="46"/>
      <c r="G12" s="24"/>
      <c r="H12" s="34" t="str">
        <f>IFERROR(VLOOKUP(A12,Lists!A:B,2,FALSE),"")</f>
        <v/>
      </c>
      <c r="I12" s="44"/>
    </row>
    <row r="13" spans="1:9" s="1" customFormat="1" ht="15" x14ac:dyDescent="0.25">
      <c r="A13" s="33"/>
      <c r="B13" s="2"/>
      <c r="C13" s="47"/>
      <c r="D13" s="47"/>
      <c r="E13" s="47"/>
      <c r="F13" s="48"/>
      <c r="G13" s="26"/>
      <c r="H13" s="36" t="str">
        <f>IFERROR(VLOOKUP(A13,Lists!A:B,2,FALSE),"")</f>
        <v/>
      </c>
      <c r="I13" s="45"/>
    </row>
    <row r="14" spans="1:9" x14ac:dyDescent="0.2">
      <c r="A14" s="14"/>
      <c r="B14" s="2"/>
      <c r="C14" s="47"/>
      <c r="D14" s="46"/>
      <c r="E14" s="46"/>
      <c r="F14" s="48"/>
      <c r="G14" s="24"/>
      <c r="H14" s="34" t="str">
        <f>IFERROR(VLOOKUP(A14,Lists!A:B,2,FALSE),"")</f>
        <v/>
      </c>
      <c r="I14" s="44"/>
    </row>
    <row r="15" spans="1:9" x14ac:dyDescent="0.2">
      <c r="A15" s="15"/>
      <c r="B15" s="2"/>
      <c r="C15" s="47"/>
      <c r="D15" s="48"/>
      <c r="E15" s="47"/>
      <c r="F15" s="47"/>
      <c r="G15" s="25"/>
      <c r="H15" s="35" t="str">
        <f>IFERROR(VLOOKUP(A15,Lists!A:B,2,FALSE),"")</f>
        <v/>
      </c>
      <c r="I15" s="45"/>
    </row>
    <row r="16" spans="1:9" x14ac:dyDescent="0.2">
      <c r="A16" s="14"/>
      <c r="B16" s="2"/>
      <c r="C16" s="46"/>
      <c r="D16" s="48"/>
      <c r="E16" s="46"/>
      <c r="F16" s="46"/>
      <c r="G16" s="24"/>
      <c r="H16" s="34" t="str">
        <f>IFERROR(VLOOKUP(A16,Lists!A:B,2,FALSE),"")</f>
        <v/>
      </c>
      <c r="I16" s="44"/>
    </row>
    <row r="17" spans="1:11" x14ac:dyDescent="0.2">
      <c r="A17" s="15"/>
      <c r="B17" s="2"/>
      <c r="C17" s="47"/>
      <c r="D17" s="47"/>
      <c r="E17" s="47"/>
      <c r="F17" s="47"/>
      <c r="G17" s="25"/>
      <c r="H17" s="35" t="str">
        <f>IFERROR(VLOOKUP(A17,Lists!A:B,2,FALSE),"")</f>
        <v/>
      </c>
      <c r="I17" s="45"/>
    </row>
    <row r="18" spans="1:11" x14ac:dyDescent="0.2">
      <c r="A18" s="14"/>
      <c r="B18" s="2"/>
      <c r="C18" s="47"/>
      <c r="D18" s="46"/>
      <c r="E18" s="46"/>
      <c r="F18" s="46"/>
      <c r="G18" s="24"/>
      <c r="H18" s="34" t="str">
        <f>IFERROR(VLOOKUP(A18,Lists!A:B,2,FALSE),"")</f>
        <v/>
      </c>
      <c r="I18" s="44"/>
    </row>
    <row r="19" spans="1:11" x14ac:dyDescent="0.2">
      <c r="A19" s="8"/>
      <c r="B19" s="5"/>
      <c r="C19" s="47"/>
      <c r="D19" s="48"/>
      <c r="E19" s="47"/>
      <c r="F19" s="48"/>
      <c r="G19" s="26"/>
      <c r="H19" s="35" t="str">
        <f>IFERROR(VLOOKUP(A19,Lists!A:B,2,FALSE),"")</f>
        <v/>
      </c>
      <c r="I19" s="45"/>
    </row>
    <row r="20" spans="1:11" ht="15" x14ac:dyDescent="0.25">
      <c r="A20" s="6" t="s">
        <v>33</v>
      </c>
      <c r="B20" s="6"/>
      <c r="C20" s="50">
        <f>SUM(C2:C19)</f>
        <v>122250</v>
      </c>
      <c r="D20" s="50">
        <f>SUM(D2:D19)</f>
        <v>44125</v>
      </c>
      <c r="E20" s="50">
        <f>SUMIF(H2:H19, "Eligible", E2:E19)</f>
        <v>44125</v>
      </c>
      <c r="F20" s="50">
        <f>SUM(F2:F19)</f>
        <v>34000</v>
      </c>
      <c r="G20" s="7"/>
      <c r="J20" s="7"/>
      <c r="K20" s="7"/>
    </row>
    <row r="21" spans="1:11" ht="15" x14ac:dyDescent="0.25">
      <c r="A21" s="6"/>
      <c r="B21" s="6"/>
      <c r="C21" s="7"/>
      <c r="D21" s="7"/>
      <c r="E21" s="7"/>
      <c r="F21" s="7"/>
      <c r="G21" s="7"/>
      <c r="J21" s="7"/>
      <c r="K21" s="7"/>
    </row>
    <row r="23" spans="1:11" ht="18" x14ac:dyDescent="0.2">
      <c r="A23" s="62" t="s">
        <v>34</v>
      </c>
      <c r="B23" s="63"/>
      <c r="C23" s="63"/>
      <c r="D23" s="64"/>
    </row>
    <row r="24" spans="1:11" ht="24" customHeight="1" x14ac:dyDescent="0.2">
      <c r="A24" s="56" t="s">
        <v>35</v>
      </c>
      <c r="B24" s="57"/>
      <c r="C24" s="43" t="s">
        <v>36</v>
      </c>
      <c r="D24" s="43" t="s">
        <v>37</v>
      </c>
    </row>
    <row r="25" spans="1:11" ht="15.75" x14ac:dyDescent="0.2">
      <c r="A25" s="58" t="s">
        <v>38</v>
      </c>
      <c r="B25" s="59"/>
      <c r="C25" s="21">
        <f>D20</f>
        <v>44125</v>
      </c>
      <c r="D25" s="22">
        <f>C25/C20</f>
        <v>0.36094069529652351</v>
      </c>
    </row>
    <row r="26" spans="1:11" ht="15.75" x14ac:dyDescent="0.2">
      <c r="A26" s="60" t="s">
        <v>39</v>
      </c>
      <c r="B26" s="61"/>
      <c r="C26" s="21">
        <f>F20</f>
        <v>34000</v>
      </c>
      <c r="D26" s="22">
        <f>C26/C20</f>
        <v>0.27811860940695299</v>
      </c>
    </row>
    <row r="27" spans="1:11" ht="16.5" customHeight="1" x14ac:dyDescent="0.2">
      <c r="A27" s="37"/>
      <c r="B27" s="37"/>
      <c r="C27" s="37"/>
      <c r="D27" s="38"/>
    </row>
    <row r="28" spans="1:11" ht="15.75" x14ac:dyDescent="0.2">
      <c r="A28" s="39" t="s">
        <v>40</v>
      </c>
      <c r="B28" s="40"/>
      <c r="C28" s="21">
        <f>E20</f>
        <v>44125</v>
      </c>
      <c r="D28" s="22">
        <f>C28/C20</f>
        <v>0.36094069529652351</v>
      </c>
    </row>
    <row r="29" spans="1:11" ht="15.75" x14ac:dyDescent="0.2">
      <c r="A29" s="41" t="s">
        <v>41</v>
      </c>
      <c r="B29" s="42"/>
      <c r="C29" s="20">
        <f>SUM(C25,C26,C28)</f>
        <v>122250</v>
      </c>
      <c r="D29" s="23">
        <f>SUM(D25:D28)</f>
        <v>1</v>
      </c>
    </row>
    <row r="30" spans="1:11" ht="15.75" x14ac:dyDescent="0.25">
      <c r="A30" s="65" t="s">
        <v>42</v>
      </c>
      <c r="B30" s="65"/>
      <c r="C30" s="65"/>
      <c r="D30" s="65"/>
    </row>
  </sheetData>
  <sheetProtection algorithmName="SHA-512" hashValue="Ry3H6HVANJXfknbvFTVGHlFw4qU7pwEkEmd0QlxvMZwXyHo/23HvLgyB5Mt3479Hz6l9hfk9JGWbFNxJVjHUYQ==" saltValue="MqB7zSzoFi8N9vg6Waa6ew==" spinCount="100000" sheet="1" selectLockedCells="1" selectUnlockedCells="1"/>
  <protectedRanges>
    <protectedRange sqref="C25 C28 A28" name="Range4_1"/>
    <protectedRange sqref="C26" name="Range4_1_1"/>
    <protectedRange sqref="A25:B25 A27" name="Range4_1_2"/>
    <protectedRange sqref="A26:B26 B27:C27" name="Range4_1_1_1"/>
  </protectedRanges>
  <mergeCells count="5">
    <mergeCell ref="A24:B24"/>
    <mergeCell ref="A25:B25"/>
    <mergeCell ref="A26:B26"/>
    <mergeCell ref="A23:D23"/>
    <mergeCell ref="A30:D30"/>
  </mergeCells>
  <conditionalFormatting sqref="H2:H19">
    <cfRule type="cellIs" dxfId="2" priority="1" operator="equal">
      <formula>"Ineligible"</formula>
    </cfRule>
  </conditionalFormatting>
  <dataValidations count="1">
    <dataValidation allowBlank="1" showDropDown="1" showInputMessage="1" showErrorMessage="1" sqref="B2:B19" xr:uid="{39506A53-F336-4B95-9BD6-4BD36BFB4365}"/>
  </dataValidations>
  <pageMargins left="0.7" right="0.7" top="0.75" bottom="0.75" header="0.3" footer="0.3"/>
  <pageSetup orientation="portrait" horizontalDpi="1200" verticalDpi="1200"/>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A307AD9-CD65-48A7-AC38-CFC7AC269340}">
          <x14:formula1>
            <xm:f>Lists!$A$1:$A$21</xm:f>
          </x14:formula1>
          <xm:sqref>A2:A19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E4D8-3C5A-4B5F-B083-18E10B0F62F4}">
  <sheetPr>
    <tabColor rgb="FF008562"/>
  </sheetPr>
  <dimension ref="A1:K37"/>
  <sheetViews>
    <sheetView tabSelected="1" zoomScale="85" zoomScaleNormal="85" workbookViewId="0">
      <selection activeCell="F10" sqref="F10"/>
    </sheetView>
  </sheetViews>
  <sheetFormatPr defaultColWidth="9.140625" defaultRowHeight="14.25" x14ac:dyDescent="0.2"/>
  <cols>
    <col min="1" max="1" width="54.85546875" style="4" customWidth="1"/>
    <col min="2" max="2" width="43.140625" style="4" customWidth="1"/>
    <col min="3" max="3" width="22.42578125" style="4" customWidth="1"/>
    <col min="4" max="4" width="22.28515625" style="4" customWidth="1"/>
    <col min="5" max="5" width="18.7109375" style="4" customWidth="1"/>
    <col min="6" max="6" width="19.7109375" style="4" customWidth="1"/>
    <col min="7" max="7" width="27.5703125" style="4" customWidth="1"/>
    <col min="8" max="8" width="21.7109375" style="4" customWidth="1"/>
    <col min="9" max="9" width="31.42578125" style="4" customWidth="1"/>
    <col min="10" max="10" width="41.42578125" style="4" customWidth="1"/>
    <col min="11" max="11" width="29.85546875" style="4" customWidth="1"/>
    <col min="12" max="16384" width="9.140625" style="4"/>
  </cols>
  <sheetData>
    <row r="1" spans="1:9" ht="60" customHeight="1" x14ac:dyDescent="0.2">
      <c r="A1" s="66" t="s">
        <v>43</v>
      </c>
      <c r="B1" s="67"/>
      <c r="C1" s="67"/>
      <c r="D1" s="67"/>
      <c r="E1" s="67"/>
      <c r="F1" s="67"/>
      <c r="G1" s="67"/>
      <c r="H1" s="67"/>
      <c r="I1" s="67"/>
    </row>
    <row r="2" spans="1:9" s="1" customFormat="1" ht="132" customHeight="1" x14ac:dyDescent="0.25">
      <c r="A2" s="16" t="s">
        <v>0</v>
      </c>
      <c r="B2" s="16" t="s">
        <v>1</v>
      </c>
      <c r="C2" s="16" t="s">
        <v>2</v>
      </c>
      <c r="D2" s="16" t="s">
        <v>3</v>
      </c>
      <c r="E2" s="17" t="s">
        <v>4</v>
      </c>
      <c r="F2" s="16" t="s">
        <v>5</v>
      </c>
      <c r="G2" s="18" t="s">
        <v>6</v>
      </c>
      <c r="H2" s="16" t="s">
        <v>7</v>
      </c>
      <c r="I2" s="19" t="s">
        <v>8</v>
      </c>
    </row>
    <row r="3" spans="1:9" s="1" customFormat="1" ht="15" x14ac:dyDescent="0.2">
      <c r="A3" s="55"/>
      <c r="B3" s="2"/>
      <c r="C3" s="52"/>
      <c r="D3" s="52"/>
      <c r="E3" s="52"/>
      <c r="F3" s="52"/>
      <c r="G3" s="51"/>
      <c r="H3" s="34" t="str">
        <f>IFERROR(VLOOKUP(A3,Lists!A:B,2,FALSE),"")</f>
        <v/>
      </c>
      <c r="I3" s="53"/>
    </row>
    <row r="4" spans="1:9" s="1" customFormat="1" ht="15" x14ac:dyDescent="0.2">
      <c r="A4" s="55"/>
      <c r="B4" s="2"/>
      <c r="C4" s="52"/>
      <c r="D4" s="52"/>
      <c r="E4" s="52"/>
      <c r="F4" s="52"/>
      <c r="G4" s="51"/>
      <c r="H4" s="35" t="str">
        <f>IFERROR(VLOOKUP(A4,Lists!A:B,2,FALSE),"")</f>
        <v/>
      </c>
      <c r="I4" s="2"/>
    </row>
    <row r="5" spans="1:9" s="1" customFormat="1" ht="15" x14ac:dyDescent="0.2">
      <c r="A5" s="55"/>
      <c r="B5" s="2"/>
      <c r="C5" s="52"/>
      <c r="D5" s="52"/>
      <c r="E5" s="52"/>
      <c r="F5" s="52"/>
      <c r="G5" s="51"/>
      <c r="H5" s="34" t="str">
        <f>IFERROR(VLOOKUP(A5,Lists!A:B,2,FALSE),"")</f>
        <v/>
      </c>
      <c r="I5" s="53"/>
    </row>
    <row r="6" spans="1:9" s="1" customFormat="1" ht="15" x14ac:dyDescent="0.2">
      <c r="A6" s="55"/>
      <c r="B6" s="2"/>
      <c r="C6" s="52"/>
      <c r="D6" s="52"/>
      <c r="E6" s="52"/>
      <c r="F6" s="52"/>
      <c r="G6" s="51"/>
      <c r="H6" s="35" t="str">
        <f>IFERROR(VLOOKUP(A6,Lists!A:B,2,FALSE),"")</f>
        <v/>
      </c>
      <c r="I6" s="2"/>
    </row>
    <row r="7" spans="1:9" s="1" customFormat="1" ht="15" x14ac:dyDescent="0.2">
      <c r="A7" s="55"/>
      <c r="B7" s="2"/>
      <c r="C7" s="52"/>
      <c r="D7" s="52"/>
      <c r="E7" s="52"/>
      <c r="F7" s="52"/>
      <c r="G7" s="51"/>
      <c r="H7" s="34" t="str">
        <f>IFERROR(VLOOKUP(A7,Lists!A:B,2,FALSE),"")</f>
        <v/>
      </c>
      <c r="I7" s="53"/>
    </row>
    <row r="8" spans="1:9" s="1" customFormat="1" ht="15" x14ac:dyDescent="0.2">
      <c r="A8" s="55"/>
      <c r="B8" s="2"/>
      <c r="C8" s="52"/>
      <c r="D8" s="52"/>
      <c r="E8" s="52"/>
      <c r="F8" s="52"/>
      <c r="G8" s="51"/>
      <c r="H8" s="35" t="str">
        <f>IFERROR(VLOOKUP(A8,Lists!A:B,2,FALSE),"")</f>
        <v/>
      </c>
      <c r="I8" s="2"/>
    </row>
    <row r="9" spans="1:9" s="1" customFormat="1" ht="15" x14ac:dyDescent="0.2">
      <c r="A9" s="55"/>
      <c r="B9" s="2"/>
      <c r="C9" s="52"/>
      <c r="D9" s="52"/>
      <c r="E9" s="52"/>
      <c r="F9" s="52"/>
      <c r="G9" s="51"/>
      <c r="H9" s="34" t="str">
        <f>IFERROR(VLOOKUP(A9,Lists!A:B,2,FALSE),"")</f>
        <v/>
      </c>
      <c r="I9" s="53"/>
    </row>
    <row r="10" spans="1:9" s="1" customFormat="1" ht="15" x14ac:dyDescent="0.2">
      <c r="A10" s="55"/>
      <c r="B10" s="2"/>
      <c r="C10" s="52"/>
      <c r="D10" s="52"/>
      <c r="E10" s="52"/>
      <c r="F10" s="52"/>
      <c r="G10" s="51"/>
      <c r="H10" s="35" t="str">
        <f>IFERROR(VLOOKUP(A10,Lists!A:B,2,FALSE),"")</f>
        <v/>
      </c>
      <c r="I10" s="2"/>
    </row>
    <row r="11" spans="1:9" s="1" customFormat="1" ht="15" x14ac:dyDescent="0.2">
      <c r="A11" s="55"/>
      <c r="B11" s="2"/>
      <c r="C11" s="52"/>
      <c r="D11" s="52"/>
      <c r="E11" s="52"/>
      <c r="F11" s="52"/>
      <c r="G11" s="51"/>
      <c r="H11" s="34" t="str">
        <f>IFERROR(VLOOKUP(A11,Lists!A:B,2,FALSE),"")</f>
        <v/>
      </c>
      <c r="I11" s="53"/>
    </row>
    <row r="12" spans="1:9" s="1" customFormat="1" ht="15" x14ac:dyDescent="0.2">
      <c r="A12" s="55"/>
      <c r="B12" s="2"/>
      <c r="C12" s="52"/>
      <c r="D12" s="52"/>
      <c r="E12" s="52"/>
      <c r="F12" s="52"/>
      <c r="G12" s="51"/>
      <c r="H12" s="35" t="str">
        <f>IFERROR(VLOOKUP(A12,Lists!A:B,2,FALSE),"")</f>
        <v/>
      </c>
      <c r="I12" s="2"/>
    </row>
    <row r="13" spans="1:9" s="1" customFormat="1" ht="15" x14ac:dyDescent="0.2">
      <c r="A13" s="55"/>
      <c r="B13" s="2"/>
      <c r="C13" s="52"/>
      <c r="D13" s="52"/>
      <c r="E13" s="52"/>
      <c r="F13" s="52"/>
      <c r="G13" s="51"/>
      <c r="H13" s="34" t="str">
        <f>IFERROR(VLOOKUP(A13,Lists!A:B,2,FALSE),"")</f>
        <v/>
      </c>
      <c r="I13" s="53"/>
    </row>
    <row r="14" spans="1:9" s="1" customFormat="1" ht="15" x14ac:dyDescent="0.2">
      <c r="A14" s="55"/>
      <c r="B14" s="2"/>
      <c r="C14" s="52"/>
      <c r="D14" s="52"/>
      <c r="E14" s="52"/>
      <c r="F14" s="52"/>
      <c r="G14" s="51"/>
      <c r="H14" s="35" t="str">
        <f>IFERROR(VLOOKUP(A14,Lists!A:B,2,FALSE),"")</f>
        <v/>
      </c>
      <c r="I14" s="2"/>
    </row>
    <row r="15" spans="1:9" x14ac:dyDescent="0.2">
      <c r="A15" s="55"/>
      <c r="B15" s="2"/>
      <c r="C15" s="52"/>
      <c r="D15" s="52"/>
      <c r="E15" s="52"/>
      <c r="F15" s="52"/>
      <c r="G15" s="51"/>
      <c r="H15" s="34" t="str">
        <f>IFERROR(VLOOKUP(A15,Lists!A:B,2,FALSE),"")</f>
        <v/>
      </c>
      <c r="I15" s="53"/>
    </row>
    <row r="16" spans="1:9" x14ac:dyDescent="0.2">
      <c r="A16" s="55"/>
      <c r="B16" s="2"/>
      <c r="C16" s="52"/>
      <c r="D16" s="52"/>
      <c r="E16" s="52"/>
      <c r="F16" s="52"/>
      <c r="G16" s="51"/>
      <c r="H16" s="35" t="str">
        <f>IFERROR(VLOOKUP(A16,Lists!A:B,2,FALSE),"")</f>
        <v/>
      </c>
      <c r="I16" s="2"/>
    </row>
    <row r="17" spans="1:11" x14ac:dyDescent="0.2">
      <c r="A17" s="55"/>
      <c r="B17" s="2"/>
      <c r="C17" s="52"/>
      <c r="D17" s="52"/>
      <c r="E17" s="52"/>
      <c r="F17" s="52"/>
      <c r="G17" s="51"/>
      <c r="H17" s="34" t="str">
        <f>IFERROR(VLOOKUP(A17,Lists!A:B,2,FALSE),"")</f>
        <v/>
      </c>
      <c r="I17" s="53"/>
    </row>
    <row r="18" spans="1:11" x14ac:dyDescent="0.2">
      <c r="A18" s="55"/>
      <c r="B18" s="2"/>
      <c r="C18" s="52"/>
      <c r="D18" s="52"/>
      <c r="E18" s="52"/>
      <c r="F18" s="52"/>
      <c r="G18" s="51"/>
      <c r="H18" s="35" t="str">
        <f>IFERROR(VLOOKUP(A18,Lists!A:B,2,FALSE),"")</f>
        <v/>
      </c>
      <c r="I18" s="2"/>
    </row>
    <row r="19" spans="1:11" x14ac:dyDescent="0.2">
      <c r="A19" s="55"/>
      <c r="B19" s="2"/>
      <c r="C19" s="52"/>
      <c r="D19" s="52"/>
      <c r="E19" s="52"/>
      <c r="F19" s="52"/>
      <c r="G19" s="51"/>
      <c r="H19" s="34" t="str">
        <f>IFERROR(VLOOKUP(A19,Lists!A:B,2,FALSE),"")</f>
        <v/>
      </c>
      <c r="I19" s="53"/>
    </row>
    <row r="20" spans="1:11" x14ac:dyDescent="0.2">
      <c r="A20" s="55"/>
      <c r="B20" s="2"/>
      <c r="C20" s="52"/>
      <c r="D20" s="52"/>
      <c r="E20" s="52"/>
      <c r="F20" s="52"/>
      <c r="G20" s="51"/>
      <c r="H20" s="35" t="str">
        <f>IFERROR(VLOOKUP(A20,Lists!A:B,2,FALSE),"")</f>
        <v/>
      </c>
      <c r="I20" s="54"/>
    </row>
    <row r="21" spans="1:11" ht="15" x14ac:dyDescent="0.25">
      <c r="A21" s="6" t="s">
        <v>33</v>
      </c>
      <c r="B21" s="6"/>
      <c r="C21" s="50">
        <f>SUM(C3:C20)</f>
        <v>0</v>
      </c>
      <c r="D21" s="50">
        <f>SUM(D3:D20)</f>
        <v>0</v>
      </c>
      <c r="E21" s="50">
        <f>SUMIF(H3:H20, "Eligible", E3:E20)</f>
        <v>0</v>
      </c>
      <c r="F21" s="50">
        <f>SUM(F3:F20)</f>
        <v>0</v>
      </c>
      <c r="G21" s="7"/>
      <c r="H21" s="27"/>
      <c r="I21" s="27"/>
      <c r="J21" s="7"/>
      <c r="K21" s="7"/>
    </row>
    <row r="22" spans="1:11" ht="15" x14ac:dyDescent="0.25">
      <c r="A22" s="6"/>
      <c r="B22" s="6"/>
      <c r="C22" s="7"/>
      <c r="D22" s="7"/>
      <c r="E22" s="7"/>
      <c r="F22" s="7"/>
      <c r="G22" s="7"/>
      <c r="H22" s="27"/>
      <c r="I22" s="27"/>
      <c r="J22" s="7"/>
      <c r="K22" s="7"/>
    </row>
    <row r="23" spans="1:11" x14ac:dyDescent="0.2">
      <c r="A23" s="27"/>
      <c r="B23" s="27"/>
      <c r="C23" s="27"/>
      <c r="D23" s="27"/>
      <c r="E23" s="27"/>
      <c r="F23" s="27"/>
      <c r="G23" s="27"/>
      <c r="H23" s="27"/>
      <c r="I23" s="27"/>
    </row>
    <row r="24" spans="1:11" ht="18" x14ac:dyDescent="0.2">
      <c r="A24" s="62" t="s">
        <v>34</v>
      </c>
      <c r="B24" s="63"/>
      <c r="C24" s="63"/>
      <c r="D24" s="64"/>
      <c r="E24" s="27"/>
      <c r="F24" s="27"/>
      <c r="G24" s="27"/>
      <c r="H24" s="27"/>
      <c r="I24" s="27"/>
    </row>
    <row r="25" spans="1:11" ht="24" customHeight="1" x14ac:dyDescent="0.2">
      <c r="A25" s="56" t="s">
        <v>35</v>
      </c>
      <c r="B25" s="57"/>
      <c r="C25" s="43" t="s">
        <v>36</v>
      </c>
      <c r="D25" s="43" t="s">
        <v>37</v>
      </c>
      <c r="E25" s="27"/>
      <c r="F25" s="27"/>
      <c r="G25" s="27"/>
      <c r="H25" s="27"/>
      <c r="I25" s="27"/>
    </row>
    <row r="26" spans="1:11" ht="15.75" x14ac:dyDescent="0.2">
      <c r="A26" s="58" t="s">
        <v>38</v>
      </c>
      <c r="B26" s="59"/>
      <c r="C26" s="21">
        <f>D21</f>
        <v>0</v>
      </c>
      <c r="D26" s="22" t="e">
        <f>C26/C21</f>
        <v>#DIV/0!</v>
      </c>
      <c r="E26" s="27"/>
      <c r="F26" s="27"/>
      <c r="G26" s="27"/>
      <c r="H26" s="27"/>
      <c r="I26" s="27"/>
    </row>
    <row r="27" spans="1:11" ht="15.75" x14ac:dyDescent="0.2">
      <c r="A27" s="60" t="s">
        <v>39</v>
      </c>
      <c r="B27" s="61"/>
      <c r="C27" s="21">
        <f>F21</f>
        <v>0</v>
      </c>
      <c r="D27" s="22" t="e">
        <f>C27/C21</f>
        <v>#DIV/0!</v>
      </c>
      <c r="E27" s="27"/>
      <c r="F27" s="27"/>
      <c r="G27" s="27"/>
      <c r="H27" s="27"/>
      <c r="I27" s="27"/>
    </row>
    <row r="28" spans="1:11" ht="16.5" customHeight="1" x14ac:dyDescent="0.2">
      <c r="A28" s="37"/>
      <c r="B28" s="37"/>
      <c r="C28" s="37"/>
      <c r="D28" s="38"/>
      <c r="E28" s="27"/>
      <c r="F28" s="27"/>
      <c r="G28" s="27"/>
      <c r="H28" s="27"/>
      <c r="I28" s="27"/>
    </row>
    <row r="29" spans="1:11" ht="15.75" x14ac:dyDescent="0.2">
      <c r="A29" s="39" t="s">
        <v>40</v>
      </c>
      <c r="B29" s="40"/>
      <c r="C29" s="21">
        <f>E21</f>
        <v>0</v>
      </c>
      <c r="D29" s="22" t="e">
        <f>C29/C21</f>
        <v>#DIV/0!</v>
      </c>
      <c r="E29" s="27"/>
      <c r="F29" s="27"/>
      <c r="G29" s="27"/>
      <c r="H29" s="27"/>
      <c r="I29" s="27"/>
    </row>
    <row r="30" spans="1:11" ht="15.75" x14ac:dyDescent="0.2">
      <c r="A30" s="41" t="s">
        <v>41</v>
      </c>
      <c r="B30" s="42"/>
      <c r="C30" s="20">
        <f>SUM(C26,C27,C29)</f>
        <v>0</v>
      </c>
      <c r="D30" s="23" t="e">
        <f>SUM(D26:D29)</f>
        <v>#DIV/0!</v>
      </c>
      <c r="E30" s="27"/>
      <c r="F30" s="27"/>
      <c r="G30" s="27"/>
      <c r="H30" s="27"/>
      <c r="I30" s="27"/>
    </row>
    <row r="31" spans="1:11" ht="15.75" x14ac:dyDescent="0.25">
      <c r="A31" s="68" t="s">
        <v>42</v>
      </c>
      <c r="B31" s="68"/>
      <c r="C31" s="68"/>
      <c r="D31" s="68"/>
      <c r="E31" s="27"/>
      <c r="F31" s="27"/>
      <c r="G31" s="27"/>
      <c r="H31" s="27"/>
      <c r="I31" s="27"/>
    </row>
    <row r="32" spans="1:11" x14ac:dyDescent="0.2">
      <c r="A32" s="27"/>
      <c r="B32" s="27"/>
      <c r="C32" s="27"/>
      <c r="D32" s="27"/>
      <c r="E32" s="27"/>
      <c r="F32" s="27"/>
      <c r="G32" s="27"/>
      <c r="H32" s="27"/>
      <c r="I32" s="27"/>
    </row>
    <row r="33" spans="1:9" x14ac:dyDescent="0.2">
      <c r="A33" s="27"/>
      <c r="B33" s="27"/>
      <c r="C33" s="27"/>
      <c r="D33" s="27"/>
      <c r="E33" s="27"/>
      <c r="F33" s="27"/>
      <c r="G33" s="27"/>
      <c r="H33" s="27"/>
      <c r="I33" s="27"/>
    </row>
    <row r="34" spans="1:9" x14ac:dyDescent="0.2">
      <c r="A34" s="27"/>
      <c r="B34" s="27"/>
      <c r="C34" s="27"/>
      <c r="D34" s="27"/>
      <c r="E34" s="27"/>
      <c r="F34" s="27"/>
      <c r="G34" s="27"/>
      <c r="H34" s="27"/>
      <c r="I34" s="27"/>
    </row>
    <row r="35" spans="1:9" x14ac:dyDescent="0.2">
      <c r="A35" s="27"/>
      <c r="B35" s="27"/>
      <c r="C35" s="27"/>
      <c r="D35" s="27"/>
      <c r="E35" s="27"/>
      <c r="F35" s="27"/>
      <c r="G35" s="27"/>
      <c r="H35" s="27"/>
      <c r="I35" s="27"/>
    </row>
    <row r="36" spans="1:9" x14ac:dyDescent="0.2">
      <c r="A36" s="27"/>
      <c r="B36" s="27"/>
      <c r="C36" s="27"/>
      <c r="D36" s="27"/>
      <c r="E36" s="27"/>
      <c r="F36" s="27"/>
      <c r="G36" s="27"/>
      <c r="H36" s="27"/>
      <c r="I36" s="27"/>
    </row>
    <row r="37" spans="1:9" x14ac:dyDescent="0.2">
      <c r="A37" s="27"/>
      <c r="B37" s="27"/>
      <c r="C37" s="27"/>
      <c r="D37" s="27"/>
      <c r="E37" s="27"/>
      <c r="F37" s="27"/>
      <c r="G37" s="27"/>
      <c r="H37" s="27"/>
      <c r="I37" s="27"/>
    </row>
  </sheetData>
  <sheetProtection algorithmName="SHA-512" hashValue="r5vmkL0RaLzUDbjTdolA9Hiq9SgHtXaAK9Ra8nZPh+GeMVnNzRjRvk0H8tBNx3D6e6KsoSTDcHOHiiNreWgf8Q==" saltValue="gE7N2PAPHSoetb26XMfzoA==" spinCount="100000" sheet="1" selectLockedCells="1"/>
  <protectedRanges>
    <protectedRange sqref="C26 C29 A29" name="Range4_1"/>
    <protectedRange sqref="C27" name="Range4_1_1"/>
    <protectedRange sqref="A26:B26 A28" name="Range4_1_2"/>
    <protectedRange sqref="A27:B27 B28:C28" name="Range4_1_1_1"/>
  </protectedRanges>
  <mergeCells count="6">
    <mergeCell ref="A1:I1"/>
    <mergeCell ref="A31:D31"/>
    <mergeCell ref="A24:D24"/>
    <mergeCell ref="A25:B25"/>
    <mergeCell ref="A26:B26"/>
    <mergeCell ref="A27:B27"/>
  </mergeCells>
  <conditionalFormatting sqref="D29">
    <cfRule type="cellIs" dxfId="1" priority="1" operator="greaterThan">
      <formula>0.5</formula>
    </cfRule>
  </conditionalFormatting>
  <conditionalFormatting sqref="H3:H20">
    <cfRule type="cellIs" dxfId="0" priority="2" operator="equal">
      <formula>"Ineligible"</formula>
    </cfRule>
  </conditionalFormatting>
  <dataValidations count="1">
    <dataValidation allowBlank="1" showDropDown="1" showInputMessage="1" showErrorMessage="1" sqref="B3:B20 G3:G20 I3:I20" xr:uid="{6AE866B1-6C0C-44A3-8409-66CD317F1715}"/>
  </dataValidations>
  <pageMargins left="0.7" right="0.7" top="0.75" bottom="0.75" header="0.3" footer="0.3"/>
  <pageSetup orientation="portrait" horizontalDpi="1200" verticalDpi="1200"/>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FE02A12-7427-46D0-8C5C-537B21D4952C}">
          <x14:formula1>
            <xm:f>Lists!$A$1:$A$21</xm:f>
          </x14:formula1>
          <xm:sqref>A3:A20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A49EB-B74E-4158-BFC4-1131310DAA12}">
  <sheetPr codeName="Sheet2"/>
  <dimension ref="A1:B21"/>
  <sheetViews>
    <sheetView workbookViewId="0">
      <selection activeCell="A21" sqref="A21"/>
    </sheetView>
  </sheetViews>
  <sheetFormatPr defaultRowHeight="15" x14ac:dyDescent="0.25"/>
  <cols>
    <col min="1" max="1" width="155" bestFit="1" customWidth="1"/>
    <col min="2" max="2" width="52.85546875" bestFit="1" customWidth="1"/>
    <col min="3" max="3" width="37.85546875" bestFit="1" customWidth="1"/>
  </cols>
  <sheetData>
    <row r="1" spans="1:2" x14ac:dyDescent="0.25">
      <c r="A1" s="27" t="s">
        <v>44</v>
      </c>
      <c r="B1" s="27" t="s">
        <v>45</v>
      </c>
    </row>
    <row r="2" spans="1:2" x14ac:dyDescent="0.25">
      <c r="A2" s="28" t="s">
        <v>23</v>
      </c>
      <c r="B2" s="27" t="s">
        <v>45</v>
      </c>
    </row>
    <row r="3" spans="1:2" x14ac:dyDescent="0.25">
      <c r="A3" s="28" t="s">
        <v>21</v>
      </c>
      <c r="B3" s="27" t="s">
        <v>45</v>
      </c>
    </row>
    <row r="4" spans="1:2" x14ac:dyDescent="0.25">
      <c r="A4" s="28" t="s">
        <v>9</v>
      </c>
      <c r="B4" s="27" t="s">
        <v>45</v>
      </c>
    </row>
    <row r="5" spans="1:2" x14ac:dyDescent="0.25">
      <c r="A5" s="28" t="s">
        <v>13</v>
      </c>
      <c r="B5" s="27" t="s">
        <v>45</v>
      </c>
    </row>
    <row r="6" spans="1:2" x14ac:dyDescent="0.25">
      <c r="A6" s="28" t="s">
        <v>46</v>
      </c>
      <c r="B6" s="27" t="s">
        <v>45</v>
      </c>
    </row>
    <row r="7" spans="1:2" x14ac:dyDescent="0.25">
      <c r="A7" s="28" t="s">
        <v>47</v>
      </c>
      <c r="B7" s="27" t="s">
        <v>45</v>
      </c>
    </row>
    <row r="8" spans="1:2" x14ac:dyDescent="0.25">
      <c r="A8" s="27" t="s">
        <v>48</v>
      </c>
      <c r="B8" s="27" t="s">
        <v>45</v>
      </c>
    </row>
    <row r="9" spans="1:2" x14ac:dyDescent="0.25">
      <c r="A9" s="28" t="s">
        <v>16</v>
      </c>
      <c r="B9" s="27" t="s">
        <v>45</v>
      </c>
    </row>
    <row r="10" spans="1:2" x14ac:dyDescent="0.25">
      <c r="A10" s="28" t="s">
        <v>49</v>
      </c>
      <c r="B10" s="27" t="s">
        <v>45</v>
      </c>
    </row>
    <row r="11" spans="1:2" x14ac:dyDescent="0.25">
      <c r="A11" s="28" t="s">
        <v>50</v>
      </c>
      <c r="B11" s="27" t="s">
        <v>45</v>
      </c>
    </row>
    <row r="12" spans="1:2" x14ac:dyDescent="0.25">
      <c r="A12" s="28" t="s">
        <v>51</v>
      </c>
      <c r="B12" s="27" t="s">
        <v>45</v>
      </c>
    </row>
    <row r="13" spans="1:2" x14ac:dyDescent="0.25">
      <c r="A13" s="28" t="s">
        <v>18</v>
      </c>
      <c r="B13" s="27" t="s">
        <v>45</v>
      </c>
    </row>
    <row r="14" spans="1:2" x14ac:dyDescent="0.25">
      <c r="A14" s="29" t="s">
        <v>52</v>
      </c>
      <c r="B14" s="27" t="s">
        <v>45</v>
      </c>
    </row>
    <row r="15" spans="1:2" x14ac:dyDescent="0.25">
      <c r="A15" s="30" t="s">
        <v>53</v>
      </c>
      <c r="B15" s="30" t="s">
        <v>54</v>
      </c>
    </row>
    <row r="16" spans="1:2" x14ac:dyDescent="0.25">
      <c r="A16" s="30" t="s">
        <v>55</v>
      </c>
      <c r="B16" s="30" t="s">
        <v>54</v>
      </c>
    </row>
    <row r="17" spans="1:2" x14ac:dyDescent="0.25">
      <c r="A17" s="30" t="s">
        <v>56</v>
      </c>
      <c r="B17" s="30" t="s">
        <v>54</v>
      </c>
    </row>
    <row r="18" spans="1:2" x14ac:dyDescent="0.25">
      <c r="A18" s="30" t="s">
        <v>30</v>
      </c>
      <c r="B18" s="30" t="s">
        <v>54</v>
      </c>
    </row>
    <row r="19" spans="1:2" x14ac:dyDescent="0.25">
      <c r="A19" s="30" t="s">
        <v>26</v>
      </c>
      <c r="B19" s="30" t="s">
        <v>54</v>
      </c>
    </row>
    <row r="20" spans="1:2" x14ac:dyDescent="0.25">
      <c r="A20" s="30" t="s">
        <v>57</v>
      </c>
      <c r="B20" s="30" t="s">
        <v>54</v>
      </c>
    </row>
    <row r="21" spans="1:2" x14ac:dyDescent="0.25">
      <c r="A21" s="31" t="s">
        <v>58</v>
      </c>
      <c r="B21" s="31" t="s">
        <v>59</v>
      </c>
    </row>
  </sheetData>
  <sortState xmlns:xlrd2="http://schemas.microsoft.com/office/spreadsheetml/2017/richdata2" ref="B1:B15">
    <sortCondition ref="B1:B1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DE4F58F226A144A30CE3CF545E1580" ma:contentTypeVersion="12" ma:contentTypeDescription="Create a new document." ma:contentTypeScope="" ma:versionID="8f2789fc1c638ee1112e7fb050d3e8de">
  <xsd:schema xmlns:xsd="http://www.w3.org/2001/XMLSchema" xmlns:xs="http://www.w3.org/2001/XMLSchema" xmlns:p="http://schemas.microsoft.com/office/2006/metadata/properties" xmlns:ns2="1b30d74a-036d-47be-911d-a92d0297f4cf" xmlns:ns3="10700abb-8dc6-4e0b-85a5-1fea5878736a" targetNamespace="http://schemas.microsoft.com/office/2006/metadata/properties" ma:root="true" ma:fieldsID="e887ae19c0d3b12358875831dd5c753f" ns2:_="" ns3:_="">
    <xsd:import namespace="1b30d74a-036d-47be-911d-a92d0297f4cf"/>
    <xsd:import namespace="10700abb-8dc6-4e0b-85a5-1fea587873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0d74a-036d-47be-911d-a92d0297f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216341-53e0-4f9c-91d7-eec6e6ff13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0700abb-8dc6-4e0b-85a5-1fea587873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4f2a41-2e82-4cfc-ad54-42151d26540f}" ma:internalName="TaxCatchAll" ma:showField="CatchAllData" ma:web="10700abb-8dc6-4e0b-85a5-1fea587873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30d74a-036d-47be-911d-a92d0297f4cf">
      <Terms xmlns="http://schemas.microsoft.com/office/infopath/2007/PartnerControls"/>
    </lcf76f155ced4ddcb4097134ff3c332f>
    <TaxCatchAll xmlns="10700abb-8dc6-4e0b-85a5-1fea5878736a" xsi:nil="true"/>
  </documentManagement>
</p:properties>
</file>

<file path=customXml/itemProps1.xml><?xml version="1.0" encoding="utf-8"?>
<ds:datastoreItem xmlns:ds="http://schemas.openxmlformats.org/officeDocument/2006/customXml" ds:itemID="{57FDF426-B4E8-4FE9-8A39-68DF4E417E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30d74a-036d-47be-911d-a92d0297f4cf"/>
    <ds:schemaRef ds:uri="10700abb-8dc6-4e0b-85a5-1fea58787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4BFCE-9544-4E1B-96D7-F46FD27FAD29}">
  <ds:schemaRefs>
    <ds:schemaRef ds:uri="http://schemas.microsoft.com/sharepoint/v3/contenttype/forms"/>
  </ds:schemaRefs>
</ds:datastoreItem>
</file>

<file path=customXml/itemProps3.xml><?xml version="1.0" encoding="utf-8"?>
<ds:datastoreItem xmlns:ds="http://schemas.openxmlformats.org/officeDocument/2006/customXml" ds:itemID="{A6CE72B8-F879-4133-B4F9-46932948949C}">
  <ds:schemaRefs>
    <ds:schemaRef ds:uri="http://schemas.microsoft.com/office/2006/metadata/properties"/>
    <ds:schemaRef ds:uri="http://schemas.microsoft.com/office/infopath/2007/PartnerControls"/>
    <ds:schemaRef ds:uri="1b30d74a-036d-47be-911d-a92d0297f4cf"/>
    <ds:schemaRef ds:uri="10700abb-8dc6-4e0b-85a5-1fea587873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vt:lpstr>
      <vt:lpstr>Budget Worksheet</vt:lpstr>
      <vt:lpstr>Lists</vt:lpstr>
      <vt:lpstr>Auxiliary_equipment_that_support_a_transportation_electrification_project_directly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Starr</dc:creator>
  <cp:keywords/>
  <dc:description/>
  <cp:lastModifiedBy>Saty, Kelsey</cp:lastModifiedBy>
  <cp:revision/>
  <dcterms:created xsi:type="dcterms:W3CDTF">2024-09-12T22:49:55Z</dcterms:created>
  <dcterms:modified xsi:type="dcterms:W3CDTF">2026-03-19T20:15:12Z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0x010100D3DE4F58F226A144A30CE3CF545E1580</vt:lpwstr>
  </property>
  <property fmtid="{D5CDD505-2E9C-101B-9397-08002B2CF9AE}" pid="3" name="MediaServiceImageTags">
    <vt:lpwstr/>
  </property>
  <property fmtid="{D5CDD505-2E9C-101B-9397-08002B2CF9AE}" pid="4" name="MSIP_Label_b689cc04-6351-41d8-9f1d-a834e5351c1d_Enabled">
    <vt:lpwstr>true</vt:lpwstr>
  </property>
  <property fmtid="{D5CDD505-2E9C-101B-9397-08002B2CF9AE}" pid="5" name="MSIP_Label_b689cc04-6351-41d8-9f1d-a834e5351c1d_SetDate">
    <vt:lpwstr>2026-03-19T20:15:03Z</vt:lpwstr>
  </property>
  <property fmtid="{D5CDD505-2E9C-101B-9397-08002B2CF9AE}" pid="6" name="MSIP_Label_b689cc04-6351-41d8-9f1d-a834e5351c1d_Method">
    <vt:lpwstr>Standard</vt:lpwstr>
  </property>
  <property fmtid="{D5CDD505-2E9C-101B-9397-08002B2CF9AE}" pid="7" name="MSIP_Label_b689cc04-6351-41d8-9f1d-a834e5351c1d_Name">
    <vt:lpwstr>Internal Use Only</vt:lpwstr>
  </property>
  <property fmtid="{D5CDD505-2E9C-101B-9397-08002B2CF9AE}" pid="8" name="MSIP_Label_b689cc04-6351-41d8-9f1d-a834e5351c1d_SiteId">
    <vt:lpwstr>58e8b525-6212-4087-a0d0-fa755583444b</vt:lpwstr>
  </property>
  <property fmtid="{D5CDD505-2E9C-101B-9397-08002B2CF9AE}" pid="9" name="MSIP_Label_b689cc04-6351-41d8-9f1d-a834e5351c1d_ActionId">
    <vt:lpwstr>8016fdea-f3f2-47b1-8d89-76bf2b9c6369</vt:lpwstr>
  </property>
  <property fmtid="{D5CDD505-2E9C-101B-9397-08002B2CF9AE}" pid="10" name="MSIP_Label_b689cc04-6351-41d8-9f1d-a834e5351c1d_ContentBits">
    <vt:lpwstr>0</vt:lpwstr>
  </property>
  <property fmtid="{D5CDD505-2E9C-101B-9397-08002B2CF9AE}" pid="11" name="MSIP_Label_b689cc04-6351-41d8-9f1d-a834e5351c1d_Tag">
    <vt:lpwstr>10, 3, 0, 1</vt:lpwstr>
  </property>
</Properties>
</file>