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Federal &amp; Regional Policy\PSE Transmission Rates\OATT Formula Rates\Formula Rate Annual Updates\2023 Annual Update\"/>
    </mc:Choice>
  </mc:AlternateContent>
  <bookViews>
    <workbookView xWindow="0" yWindow="0" windowWidth="25200" windowHeight="11550" activeTab="1"/>
  </bookViews>
  <sheets>
    <sheet name="WA" sheetId="1" r:id="rId1"/>
    <sheet name="Colstrip" sheetId="2" r:id="rId2"/>
    <sheet name="Southern Interti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2" l="1"/>
  <c r="G202" i="2"/>
  <c r="G207" i="2"/>
  <c r="G211" i="2"/>
  <c r="G230" i="2"/>
  <c r="G227" i="2"/>
  <c r="G224" i="2"/>
  <c r="G223" i="2"/>
  <c r="G222" i="2"/>
  <c r="G221" i="2"/>
  <c r="G220" i="2"/>
  <c r="G244" i="2"/>
  <c r="G287" i="2"/>
  <c r="G286" i="2"/>
  <c r="F24" i="2"/>
  <c r="G24" i="2" s="1"/>
  <c r="F23" i="2"/>
  <c r="G23" i="2" s="1"/>
  <c r="F21" i="2"/>
  <c r="G21" i="2" s="1"/>
  <c r="F10" i="2"/>
  <c r="G10" i="2" s="1"/>
  <c r="F9" i="2"/>
  <c r="G9" i="2" s="1"/>
  <c r="F8" i="2"/>
  <c r="G8" i="2" s="1"/>
  <c r="F20" i="2"/>
  <c r="G20" i="2" s="1"/>
  <c r="F18" i="2"/>
  <c r="G18" i="2" s="1"/>
  <c r="F17" i="2"/>
  <c r="G17" i="2" s="1"/>
  <c r="F16" i="2"/>
  <c r="G16" i="2" s="1"/>
  <c r="F15" i="2"/>
  <c r="G15" i="2" s="1"/>
  <c r="F14" i="2"/>
  <c r="G14" i="2" s="1"/>
  <c r="F29" i="2"/>
  <c r="G29" i="2" s="1"/>
  <c r="F31" i="2"/>
  <c r="G31" i="2" s="1"/>
  <c r="F33" i="2"/>
  <c r="G33" i="2" s="1"/>
  <c r="F36" i="2"/>
  <c r="G36" i="2" s="1"/>
  <c r="F37" i="2"/>
  <c r="G37" i="2" s="1"/>
  <c r="F41" i="2"/>
  <c r="G41" i="2" s="1"/>
  <c r="G45" i="2"/>
  <c r="F45" i="2"/>
  <c r="F46" i="2"/>
  <c r="G46" i="2" s="1"/>
  <c r="F51" i="2"/>
  <c r="G51" i="2" s="1"/>
  <c r="F52" i="2"/>
  <c r="G52" i="2" s="1"/>
  <c r="F53" i="2"/>
  <c r="G53" i="2" s="1"/>
  <c r="F57" i="2"/>
  <c r="G57" i="2" s="1"/>
  <c r="F59" i="2"/>
  <c r="G59" i="2" s="1"/>
  <c r="F100" i="2"/>
  <c r="G100" i="2" s="1"/>
  <c r="F109" i="2"/>
  <c r="G109" i="2" s="1"/>
  <c r="F108" i="2"/>
  <c r="G108" i="2" s="1"/>
  <c r="G105" i="2"/>
  <c r="F118" i="2"/>
  <c r="G118" i="2" s="1"/>
  <c r="F123" i="2"/>
  <c r="G123" i="2" s="1"/>
  <c r="F125" i="2"/>
  <c r="G125" i="2" s="1"/>
  <c r="F133" i="2"/>
  <c r="G133" i="2" s="1"/>
  <c r="F139" i="2"/>
  <c r="G139" i="2" s="1"/>
  <c r="F138" i="2"/>
  <c r="G138" i="2" s="1"/>
  <c r="F146" i="2"/>
  <c r="G146" i="2" s="1"/>
  <c r="F150" i="2"/>
  <c r="G150" i="2" s="1"/>
  <c r="G154" i="2"/>
  <c r="F154" i="2"/>
  <c r="F156" i="2"/>
  <c r="G156" i="2" s="1"/>
  <c r="G215" i="2"/>
  <c r="F213" i="2"/>
  <c r="G213" i="2" s="1"/>
  <c r="F212" i="2"/>
  <c r="G212" i="2" s="1"/>
  <c r="F211" i="2"/>
  <c r="F210" i="2"/>
  <c r="G210" i="2" s="1"/>
  <c r="F208" i="2"/>
  <c r="G208" i="2" s="1"/>
  <c r="F207" i="2"/>
  <c r="F206" i="2"/>
  <c r="G206" i="2" s="1"/>
  <c r="F203" i="2"/>
  <c r="G203" i="2" s="1"/>
  <c r="F202" i="2"/>
  <c r="F201" i="2"/>
  <c r="G201" i="2" s="1"/>
  <c r="F215" i="2"/>
  <c r="F230" i="2"/>
  <c r="F229" i="2"/>
  <c r="G229" i="2" s="1"/>
  <c r="F228" i="2"/>
  <c r="G228" i="2" s="1"/>
  <c r="F227" i="2"/>
  <c r="F224" i="2"/>
  <c r="F223" i="2"/>
  <c r="F222" i="2"/>
  <c r="F221" i="2"/>
  <c r="F220" i="2"/>
  <c r="F238" i="2"/>
  <c r="G238" i="2" s="1"/>
  <c r="F236" i="2"/>
  <c r="G236" i="2" s="1"/>
  <c r="F234" i="2"/>
  <c r="G234" i="2" s="1"/>
  <c r="F233" i="2"/>
  <c r="G233" i="2" s="1"/>
  <c r="F244" i="2"/>
  <c r="F243" i="2"/>
  <c r="G243" i="2" s="1"/>
  <c r="F245" i="2"/>
  <c r="G245" i="2" s="1"/>
  <c r="F251" i="2"/>
  <c r="G251" i="2" s="1"/>
  <c r="F250" i="2"/>
  <c r="G250" i="2" s="1"/>
  <c r="F249" i="2"/>
  <c r="G249" i="2" s="1"/>
  <c r="F248" i="2"/>
  <c r="G248" i="2" s="1"/>
  <c r="F247" i="2"/>
  <c r="G247" i="2" s="1"/>
  <c r="F253" i="2"/>
  <c r="G253" i="2" s="1"/>
  <c r="F261" i="2"/>
  <c r="G261" i="2" s="1"/>
  <c r="F260" i="2"/>
  <c r="G260" i="2" s="1"/>
  <c r="F259" i="2"/>
  <c r="G259" i="2" s="1"/>
  <c r="F258" i="2"/>
  <c r="G258" i="2" s="1"/>
  <c r="F257" i="2"/>
  <c r="G257" i="2" s="1"/>
  <c r="F256" i="2"/>
  <c r="G256" i="2" s="1"/>
  <c r="F264" i="2"/>
  <c r="G264" i="2" s="1"/>
  <c r="F267" i="2"/>
  <c r="G267" i="2" s="1"/>
  <c r="G274" i="2"/>
  <c r="F274" i="2"/>
  <c r="F273" i="2"/>
  <c r="G273" i="2" s="1"/>
  <c r="G272" i="2"/>
  <c r="F272" i="2"/>
  <c r="F271" i="2"/>
  <c r="G271" i="2" s="1"/>
  <c r="G270" i="2"/>
  <c r="F270" i="2"/>
  <c r="G282" i="2"/>
  <c r="F282" i="2"/>
  <c r="F281" i="2"/>
  <c r="G281" i="2" s="1"/>
  <c r="G280" i="2"/>
  <c r="F280" i="2"/>
  <c r="F279" i="2"/>
  <c r="G279" i="2" s="1"/>
  <c r="G278" i="2"/>
  <c r="F278" i="2"/>
  <c r="F277" i="2"/>
  <c r="G277" i="2" s="1"/>
  <c r="F288" i="2"/>
  <c r="G288" i="2" s="1"/>
  <c r="F287" i="2"/>
  <c r="F286" i="2"/>
  <c r="F285" i="2"/>
  <c r="G285" i="2" s="1"/>
  <c r="F284" i="2"/>
  <c r="G284" i="2" s="1"/>
  <c r="F292" i="2"/>
  <c r="G292" i="2" s="1"/>
  <c r="F293" i="2"/>
  <c r="G293" i="2"/>
  <c r="F291" i="2"/>
  <c r="G291" i="2" s="1"/>
  <c r="E10" i="2" l="1"/>
  <c r="C280" i="3" l="1"/>
  <c r="C270" i="3"/>
  <c r="C256" i="3"/>
  <c r="B137" i="3"/>
  <c r="C54" i="3"/>
  <c r="B28" i="3"/>
  <c r="A16" i="3"/>
  <c r="A17" i="3" s="1"/>
  <c r="A18" i="3" s="1"/>
  <c r="A20" i="3" s="1"/>
  <c r="A21" i="3" s="1"/>
  <c r="A23" i="3" s="1"/>
  <c r="A24" i="3" s="1"/>
  <c r="A29" i="3" s="1"/>
  <c r="A30" i="3" s="1"/>
  <c r="A31" i="3" s="1"/>
  <c r="A33" i="3" s="1"/>
  <c r="A34" i="3" s="1"/>
  <c r="A35" i="3" s="1"/>
  <c r="A36" i="3" s="1"/>
  <c r="A37" i="3" s="1"/>
  <c r="A38" i="3" s="1"/>
  <c r="A39" i="3" s="1"/>
  <c r="A41" i="3" s="1"/>
  <c r="A45" i="3" s="1"/>
  <c r="A46" i="3" s="1"/>
  <c r="A48" i="3" s="1"/>
  <c r="A49" i="3" s="1"/>
  <c r="A50" i="3" s="1"/>
  <c r="A51" i="3" s="1"/>
  <c r="A52" i="3" s="1"/>
  <c r="A53" i="3" s="1"/>
  <c r="A54" i="3" s="1"/>
  <c r="A55" i="3" s="1"/>
  <c r="A57" i="3" s="1"/>
  <c r="A59" i="3" s="1"/>
  <c r="A64" i="3" s="1"/>
  <c r="A65" i="3" s="1"/>
  <c r="A67" i="3" s="1"/>
  <c r="A70" i="3" s="1"/>
  <c r="A73" i="3" s="1"/>
  <c r="A74" i="3" s="1"/>
  <c r="A76" i="3" s="1"/>
  <c r="A78" i="3" s="1"/>
  <c r="A79" i="3" s="1"/>
  <c r="A82" i="3" s="1"/>
  <c r="A83" i="3" s="1"/>
  <c r="A84" i="3" s="1"/>
  <c r="A85" i="3" s="1"/>
  <c r="A86" i="3" s="1"/>
  <c r="A89" i="3" s="1"/>
  <c r="A90" i="3" s="1"/>
  <c r="A91" i="3" s="1"/>
  <c r="A94" i="3" s="1"/>
  <c r="A95" i="3" s="1"/>
  <c r="A96" i="3" s="1"/>
  <c r="A98" i="3" s="1"/>
  <c r="A100" i="3" s="1"/>
  <c r="A105" i="3" s="1"/>
  <c r="A106" i="3" s="1"/>
  <c r="A107" i="3" s="1"/>
  <c r="A108" i="3" s="1"/>
  <c r="A109" i="3" s="1"/>
  <c r="A112" i="3" s="1"/>
  <c r="A113" i="3" s="1"/>
  <c r="A114" i="3" s="1"/>
  <c r="A115" i="3" s="1"/>
  <c r="A116" i="3" s="1"/>
  <c r="A117" i="3" s="1"/>
  <c r="A118" i="3" s="1"/>
  <c r="A119" i="3" s="1"/>
  <c r="A120" i="3" s="1"/>
  <c r="A123" i="3" s="1"/>
  <c r="A124" i="3" s="1"/>
  <c r="A125" i="3" s="1"/>
  <c r="A127" i="3" s="1"/>
  <c r="A128" i="3" s="1"/>
  <c r="A129" i="3" s="1"/>
  <c r="A130" i="3" s="1"/>
  <c r="A131" i="3" s="1"/>
  <c r="A133" i="3" s="1"/>
  <c r="A138" i="3" s="1"/>
  <c r="A14" i="3"/>
  <c r="A15" i="3" s="1"/>
  <c r="A9" i="3"/>
  <c r="A10" i="3" s="1"/>
  <c r="A8" i="3"/>
  <c r="C280" i="2"/>
  <c r="C270" i="2"/>
  <c r="C256" i="2"/>
  <c r="B137" i="2"/>
  <c r="C54" i="2"/>
  <c r="B28" i="2"/>
  <c r="A14" i="2"/>
  <c r="A15" i="2" s="1"/>
  <c r="A16" i="2" s="1"/>
  <c r="A17" i="2" s="1"/>
  <c r="A18" i="2" s="1"/>
  <c r="A20" i="2" s="1"/>
  <c r="A21" i="2" s="1"/>
  <c r="A23" i="2" s="1"/>
  <c r="A24" i="2" s="1"/>
  <c r="A29" i="2" s="1"/>
  <c r="A30" i="2" s="1"/>
  <c r="A31" i="2" s="1"/>
  <c r="A33" i="2" s="1"/>
  <c r="A34" i="2" s="1"/>
  <c r="A35" i="2" s="1"/>
  <c r="A36" i="2" s="1"/>
  <c r="A37" i="2" s="1"/>
  <c r="A38" i="2" s="1"/>
  <c r="A39" i="2" s="1"/>
  <c r="A41" i="2" s="1"/>
  <c r="A45" i="2" s="1"/>
  <c r="A46" i="2" s="1"/>
  <c r="A48" i="2" s="1"/>
  <c r="A49" i="2" s="1"/>
  <c r="A50" i="2" s="1"/>
  <c r="A51" i="2" s="1"/>
  <c r="A52" i="2" s="1"/>
  <c r="A53" i="2" s="1"/>
  <c r="A54" i="2" s="1"/>
  <c r="A55" i="2" s="1"/>
  <c r="A57" i="2" s="1"/>
  <c r="A59" i="2" s="1"/>
  <c r="A64" i="2" s="1"/>
  <c r="A65" i="2" s="1"/>
  <c r="A67" i="2" s="1"/>
  <c r="A70" i="2" s="1"/>
  <c r="A73" i="2" s="1"/>
  <c r="A74" i="2" s="1"/>
  <c r="A76" i="2" s="1"/>
  <c r="A78" i="2" s="1"/>
  <c r="A79" i="2" s="1"/>
  <c r="A82" i="2" s="1"/>
  <c r="A83" i="2" s="1"/>
  <c r="A84" i="2" s="1"/>
  <c r="A85" i="2" s="1"/>
  <c r="A86" i="2" s="1"/>
  <c r="A89" i="2" s="1"/>
  <c r="A90" i="2" s="1"/>
  <c r="A91" i="2" s="1"/>
  <c r="A94" i="2" s="1"/>
  <c r="A95" i="2" s="1"/>
  <c r="A96" i="2" s="1"/>
  <c r="A98" i="2" s="1"/>
  <c r="A100" i="2" s="1"/>
  <c r="A105" i="2" s="1"/>
  <c r="A106" i="2" s="1"/>
  <c r="A107" i="2" s="1"/>
  <c r="A108" i="2" s="1"/>
  <c r="A109" i="2" s="1"/>
  <c r="A112" i="2" s="1"/>
  <c r="A113" i="2" s="1"/>
  <c r="A114" i="2" s="1"/>
  <c r="A115" i="2" s="1"/>
  <c r="A116" i="2" s="1"/>
  <c r="A117" i="2" s="1"/>
  <c r="A118" i="2" s="1"/>
  <c r="A119" i="2" s="1"/>
  <c r="A120" i="2" s="1"/>
  <c r="A123" i="2" s="1"/>
  <c r="A124" i="2" s="1"/>
  <c r="A125" i="2" s="1"/>
  <c r="A127" i="2" s="1"/>
  <c r="A128" i="2" s="1"/>
  <c r="A129" i="2" s="1"/>
  <c r="A130" i="2" s="1"/>
  <c r="A131" i="2" s="1"/>
  <c r="A133" i="2" s="1"/>
  <c r="A138" i="2" s="1"/>
  <c r="A9" i="2"/>
  <c r="A10" i="2" s="1"/>
  <c r="A8" i="2"/>
  <c r="C280" i="1"/>
  <c r="C270" i="1"/>
  <c r="C256" i="1"/>
  <c r="B137" i="1"/>
  <c r="C54" i="1"/>
  <c r="B28" i="1"/>
  <c r="A14" i="1"/>
  <c r="A15" i="1" s="1"/>
  <c r="A8" i="1"/>
  <c r="A9" i="1" s="1"/>
  <c r="A10" i="1" s="1"/>
  <c r="A139" i="3" l="1"/>
  <c r="A141" i="3"/>
  <c r="A142" i="3" s="1"/>
  <c r="A143" i="3" s="1"/>
  <c r="A144" i="3" s="1"/>
  <c r="A145" i="3" s="1"/>
  <c r="A146" i="3" s="1"/>
  <c r="A147" i="3" s="1"/>
  <c r="A148" i="3" s="1"/>
  <c r="A150" i="3" s="1"/>
  <c r="A154" i="3" s="1"/>
  <c r="A156" i="3" s="1"/>
  <c r="A161" i="3" s="1"/>
  <c r="A162" i="3" s="1"/>
  <c r="A163" i="3" s="1"/>
  <c r="A164" i="3" s="1"/>
  <c r="A165" i="3" s="1"/>
  <c r="A167" i="3" s="1"/>
  <c r="A168" i="3" s="1"/>
  <c r="A169" i="3" s="1"/>
  <c r="A170" i="3" s="1"/>
  <c r="A171" i="3" s="1"/>
  <c r="A172" i="3" s="1"/>
  <c r="A175" i="3" s="1"/>
  <c r="A176" i="3" s="1"/>
  <c r="A177" i="3" s="1"/>
  <c r="A178" i="3" s="1"/>
  <c r="A179" i="3" s="1"/>
  <c r="A180" i="3" s="1"/>
  <c r="A181" i="3" s="1"/>
  <c r="A184" i="3" s="1"/>
  <c r="A185" i="3" s="1"/>
  <c r="A186" i="3" s="1"/>
  <c r="A187" i="3" s="1"/>
  <c r="A188" i="3" s="1"/>
  <c r="A189" i="3" s="1"/>
  <c r="A190" i="3" s="1"/>
  <c r="A192" i="3" s="1"/>
  <c r="A195" i="3" s="1"/>
  <c r="A196" i="3" s="1"/>
  <c r="A197" i="3" s="1"/>
  <c r="A198" i="3" s="1"/>
  <c r="A199" i="3" s="1"/>
  <c r="A201" i="3" s="1"/>
  <c r="A202" i="3" s="1"/>
  <c r="A203" i="3" s="1"/>
  <c r="A206" i="3" s="1"/>
  <c r="A207" i="3" s="1"/>
  <c r="A208" i="3" s="1"/>
  <c r="A210" i="3" s="1"/>
  <c r="A211" i="3" s="1"/>
  <c r="A212" i="3" s="1"/>
  <c r="A213" i="3" s="1"/>
  <c r="A215" i="3" s="1"/>
  <c r="A220" i="3" s="1"/>
  <c r="A221" i="3" s="1"/>
  <c r="A222" i="3" s="1"/>
  <c r="A223" i="3" s="1"/>
  <c r="A224" i="3" s="1"/>
  <c r="A227" i="3" s="1"/>
  <c r="A228" i="3" s="1"/>
  <c r="A229" i="3" s="1"/>
  <c r="A230" i="3" s="1"/>
  <c r="A236" i="3" s="1"/>
  <c r="A238" i="3" s="1"/>
  <c r="A243" i="3" s="1"/>
  <c r="A244" i="3" s="1"/>
  <c r="A245" i="3" s="1"/>
  <c r="A247" i="3" s="1"/>
  <c r="A248" i="3" s="1"/>
  <c r="A249" i="3" s="1"/>
  <c r="A250" i="3" s="1"/>
  <c r="A251" i="3" s="1"/>
  <c r="A253" i="3" s="1"/>
  <c r="A256" i="3" s="1"/>
  <c r="A257" i="3" s="1"/>
  <c r="A258" i="3" s="1"/>
  <c r="A259" i="3" s="1"/>
  <c r="A260" i="3" s="1"/>
  <c r="A261" i="3" s="1"/>
  <c r="A264" i="3" s="1"/>
  <c r="A265" i="3" s="1"/>
  <c r="A267" i="3" s="1"/>
  <c r="A270" i="3" s="1"/>
  <c r="A271" i="3" s="1"/>
  <c r="A272" i="3" s="1"/>
  <c r="A273" i="3" s="1"/>
  <c r="A274" i="3" s="1"/>
  <c r="A277" i="3" s="1"/>
  <c r="A278" i="3" s="1"/>
  <c r="A279" i="3" s="1"/>
  <c r="A280" i="3" s="1"/>
  <c r="A281" i="3" s="1"/>
  <c r="A282" i="3" s="1"/>
  <c r="A284" i="3" s="1"/>
  <c r="A285" i="3" s="1"/>
  <c r="A286" i="3" s="1"/>
  <c r="A287" i="3" s="1"/>
  <c r="A288" i="3" s="1"/>
  <c r="A291" i="3" s="1"/>
  <c r="A292" i="3" s="1"/>
  <c r="A293" i="3" s="1"/>
  <c r="A139" i="2"/>
  <c r="A141" i="2"/>
  <c r="A142" i="2" s="1"/>
  <c r="A143" i="2" s="1"/>
  <c r="A144" i="2" s="1"/>
  <c r="A145" i="2" s="1"/>
  <c r="A146" i="2" s="1"/>
  <c r="A147" i="2" s="1"/>
  <c r="A148" i="2" s="1"/>
  <c r="A150" i="2" s="1"/>
  <c r="A154" i="2" s="1"/>
  <c r="A156" i="2" s="1"/>
  <c r="A161" i="2" s="1"/>
  <c r="A162" i="2" s="1"/>
  <c r="A163" i="2" s="1"/>
  <c r="A164" i="2" s="1"/>
  <c r="A165" i="2" s="1"/>
  <c r="A167" i="2" s="1"/>
  <c r="A168" i="2" s="1"/>
  <c r="A169" i="2" s="1"/>
  <c r="A170" i="2" s="1"/>
  <c r="A171" i="2" s="1"/>
  <c r="A172" i="2" s="1"/>
  <c r="A175" i="2" s="1"/>
  <c r="A176" i="2" s="1"/>
  <c r="A177" i="2" s="1"/>
  <c r="A178" i="2" s="1"/>
  <c r="A179" i="2" s="1"/>
  <c r="A180" i="2" s="1"/>
  <c r="A181" i="2" s="1"/>
  <c r="A184" i="2" s="1"/>
  <c r="A185" i="2" s="1"/>
  <c r="A186" i="2" s="1"/>
  <c r="A187" i="2" s="1"/>
  <c r="A188" i="2" s="1"/>
  <c r="A189" i="2" s="1"/>
  <c r="A190" i="2" s="1"/>
  <c r="A192" i="2" s="1"/>
  <c r="A195" i="2" s="1"/>
  <c r="A196" i="2" s="1"/>
  <c r="A197" i="2" s="1"/>
  <c r="A198" i="2" s="1"/>
  <c r="A199" i="2" s="1"/>
  <c r="A201" i="2" s="1"/>
  <c r="A202" i="2" s="1"/>
  <c r="A203" i="2" s="1"/>
  <c r="A206" i="2" s="1"/>
  <c r="A207" i="2" s="1"/>
  <c r="A208" i="2" s="1"/>
  <c r="A210" i="2" s="1"/>
  <c r="A211" i="2" s="1"/>
  <c r="A212" i="2" s="1"/>
  <c r="A213" i="2" s="1"/>
  <c r="A215" i="2" s="1"/>
  <c r="A220" i="2" s="1"/>
  <c r="A221" i="2" s="1"/>
  <c r="A222" i="2" s="1"/>
  <c r="A223" i="2" s="1"/>
  <c r="A224" i="2" s="1"/>
  <c r="A227" i="2" s="1"/>
  <c r="A228" i="2" s="1"/>
  <c r="A229" i="2" s="1"/>
  <c r="A230" i="2" s="1"/>
  <c r="A236" i="2" s="1"/>
  <c r="A238" i="2" s="1"/>
  <c r="A243" i="2" s="1"/>
  <c r="A244" i="2" s="1"/>
  <c r="A245" i="2" s="1"/>
  <c r="A247" i="2" s="1"/>
  <c r="A248" i="2" s="1"/>
  <c r="A249" i="2" s="1"/>
  <c r="A250" i="2" s="1"/>
  <c r="A251" i="2" s="1"/>
  <c r="A253" i="2" s="1"/>
  <c r="A256" i="2" s="1"/>
  <c r="A257" i="2" s="1"/>
  <c r="A258" i="2" s="1"/>
  <c r="A259" i="2" s="1"/>
  <c r="A260" i="2" s="1"/>
  <c r="A261" i="2" s="1"/>
  <c r="A264" i="2" s="1"/>
  <c r="A265" i="2" s="1"/>
  <c r="A267" i="2" s="1"/>
  <c r="A270" i="2" s="1"/>
  <c r="A271" i="2" s="1"/>
  <c r="A272" i="2" s="1"/>
  <c r="A273" i="2" s="1"/>
  <c r="A274" i="2" s="1"/>
  <c r="A277" i="2" s="1"/>
  <c r="A278" i="2" s="1"/>
  <c r="A279" i="2" s="1"/>
  <c r="A280" i="2" s="1"/>
  <c r="A281" i="2" s="1"/>
  <c r="A282" i="2" s="1"/>
  <c r="A284" i="2" s="1"/>
  <c r="A285" i="2" s="1"/>
  <c r="A286" i="2" s="1"/>
  <c r="A287" i="2" s="1"/>
  <c r="A288" i="2" s="1"/>
  <c r="A291" i="2" s="1"/>
  <c r="A292" i="2" s="1"/>
  <c r="A293" i="2" s="1"/>
  <c r="A16" i="1"/>
  <c r="A17" i="1" l="1"/>
  <c r="A18" i="1" l="1"/>
  <c r="A20" i="1" s="1"/>
  <c r="A21" i="1" l="1"/>
  <c r="A23" i="1" s="1"/>
  <c r="A24" i="1" l="1"/>
  <c r="A29" i="1" s="1"/>
  <c r="A30" i="1" l="1"/>
  <c r="A31" i="1" s="1"/>
  <c r="A33" i="1" l="1"/>
  <c r="A34" i="1" s="1"/>
  <c r="A35" i="1" s="1"/>
  <c r="A36" i="1" s="1"/>
  <c r="A37" i="1" l="1"/>
  <c r="A38" i="1" l="1"/>
  <c r="A39" i="1" s="1"/>
  <c r="A41" i="1" l="1"/>
  <c r="A45" i="1" l="1"/>
  <c r="A46" i="1" l="1"/>
  <c r="A48" i="1" l="1"/>
  <c r="A49" i="1" s="1"/>
  <c r="A50" i="1" s="1"/>
  <c r="A51" i="1" s="1"/>
  <c r="A52" i="1" l="1"/>
  <c r="A53" i="1" s="1"/>
  <c r="A54" i="1" l="1"/>
  <c r="A55" i="1" s="1"/>
  <c r="A57" i="1" l="1"/>
  <c r="A59" i="1" l="1"/>
  <c r="A64" i="1" l="1"/>
  <c r="A65" i="1" l="1"/>
  <c r="A67" i="1" l="1"/>
  <c r="A70" i="1" s="1"/>
  <c r="A73" i="1" s="1"/>
  <c r="A74" i="1" l="1"/>
  <c r="A76" i="1" s="1"/>
  <c r="A78" i="1" s="1"/>
  <c r="A79" i="1" s="1"/>
  <c r="A82" i="1" s="1"/>
  <c r="A83" i="1" l="1"/>
  <c r="A84" i="1" s="1"/>
  <c r="A85" i="1" l="1"/>
  <c r="A86" i="1" s="1"/>
  <c r="A89" i="1" l="1"/>
  <c r="A90" i="1" l="1"/>
  <c r="A91" i="1" s="1"/>
  <c r="A94" i="1" l="1"/>
  <c r="A95" i="1" l="1"/>
  <c r="A96" i="1" s="1"/>
  <c r="A98" i="1" l="1"/>
  <c r="A100" i="1" l="1"/>
  <c r="A105" i="1" l="1"/>
  <c r="A106" i="1" l="1"/>
  <c r="A107" i="1" s="1"/>
  <c r="A108" i="1" s="1"/>
  <c r="A109" i="1" s="1"/>
  <c r="A112" i="1" l="1"/>
  <c r="A113" i="1" l="1"/>
  <c r="A114" i="1" s="1"/>
  <c r="A115" i="1" l="1"/>
  <c r="A116" i="1" s="1"/>
  <c r="A117" i="1" s="1"/>
  <c r="A118" i="1" s="1"/>
  <c r="A119" i="1" l="1"/>
  <c r="A120" i="1" s="1"/>
  <c r="A123" i="1" l="1"/>
  <c r="A124" i="1" l="1"/>
  <c r="A125" i="1" s="1"/>
  <c r="A127" i="1" l="1"/>
  <c r="A128" i="1" l="1"/>
  <c r="A129" i="1" s="1"/>
  <c r="A130" i="1" l="1"/>
  <c r="A131" i="1" s="1"/>
  <c r="A133" i="1" l="1"/>
  <c r="A138" i="1" l="1"/>
  <c r="A141" i="1" l="1"/>
  <c r="A142" i="1" s="1"/>
  <c r="A143" i="1" s="1"/>
  <c r="A144" i="1" s="1"/>
  <c r="A139" i="1"/>
  <c r="A145" i="1" l="1"/>
  <c r="A146" i="1" s="1"/>
  <c r="A147" i="1" l="1"/>
  <c r="A148" i="1" s="1"/>
  <c r="A150" i="1" l="1"/>
  <c r="A154" i="1" l="1"/>
  <c r="A156" i="1" l="1"/>
  <c r="A161" i="1" l="1"/>
  <c r="A162" i="1" l="1"/>
  <c r="A163" i="1" s="1"/>
  <c r="A164" i="1" s="1"/>
  <c r="A165" i="1" s="1"/>
  <c r="A167" i="1" s="1"/>
  <c r="A168" i="1" l="1"/>
  <c r="A169" i="1" s="1"/>
  <c r="A170" i="1" s="1"/>
  <c r="A171" i="1" s="1"/>
  <c r="A172" i="1" s="1"/>
  <c r="A175" i="1" s="1"/>
  <c r="A176" i="1" l="1"/>
  <c r="A177" i="1" s="1"/>
  <c r="A178" i="1" s="1"/>
  <c r="A179" i="1" s="1"/>
  <c r="A180" i="1" s="1"/>
  <c r="A181" i="1" s="1"/>
  <c r="A184" i="1" l="1"/>
  <c r="A185" i="1" l="1"/>
  <c r="A186" i="1" s="1"/>
  <c r="A187" i="1" s="1"/>
  <c r="A188" i="1" s="1"/>
  <c r="A189" i="1" s="1"/>
  <c r="A190" i="1" s="1"/>
  <c r="A192" i="1" l="1"/>
  <c r="A195" i="1" l="1"/>
  <c r="A196" i="1" l="1"/>
  <c r="A197" i="1" s="1"/>
  <c r="A198" i="1" s="1"/>
  <c r="A199" i="1" s="1"/>
  <c r="A201" i="1" l="1"/>
  <c r="A202" i="1" l="1"/>
  <c r="A203" i="1" l="1"/>
  <c r="A206" i="1" l="1"/>
  <c r="A207" i="1" l="1"/>
  <c r="A208" i="1" l="1"/>
  <c r="A210" i="1" l="1"/>
  <c r="A211" i="1" l="1"/>
  <c r="A212" i="1" s="1"/>
  <c r="A213" i="1" s="1"/>
  <c r="A215" i="1" l="1"/>
  <c r="A220" i="1" l="1"/>
  <c r="A221" i="1" s="1"/>
  <c r="A222" i="1" s="1"/>
  <c r="A223" i="1" s="1"/>
  <c r="A224" i="1" l="1"/>
  <c r="A227" i="1" l="1"/>
  <c r="A228" i="1" l="1"/>
  <c r="A229" i="1" s="1"/>
  <c r="A230" i="1" s="1"/>
  <c r="A236" i="1" l="1"/>
  <c r="A238" i="1" s="1"/>
  <c r="A243" i="1" l="1"/>
  <c r="A244" i="1" s="1"/>
  <c r="A245" i="1" s="1"/>
  <c r="A247" i="1" s="1"/>
  <c r="A248" i="1" l="1"/>
  <c r="A249" i="1" s="1"/>
  <c r="A250" i="1" s="1"/>
  <c r="A251" i="1" s="1"/>
  <c r="A253" i="1" s="1"/>
  <c r="A256" i="1" l="1"/>
  <c r="A257" i="1" l="1"/>
  <c r="A258" i="1" s="1"/>
  <c r="A259" i="1" l="1"/>
  <c r="A260" i="1" l="1"/>
  <c r="A261" i="1" s="1"/>
  <c r="A264" i="1" l="1"/>
  <c r="A265" i="1" s="1"/>
  <c r="A267" i="1" s="1"/>
  <c r="A270" i="1" l="1"/>
  <c r="A271" i="1" s="1"/>
  <c r="A272" i="1" l="1"/>
  <c r="A273" i="1" s="1"/>
  <c r="A274" i="1" s="1"/>
  <c r="A277" i="1" s="1"/>
  <c r="A278" i="1" l="1"/>
  <c r="A279" i="1" s="1"/>
  <c r="A280" i="1" l="1"/>
  <c r="A281" i="1" s="1"/>
  <c r="A282" i="1" s="1"/>
  <c r="A284" i="1" s="1"/>
  <c r="A285" i="1" l="1"/>
  <c r="A286" i="1" s="1"/>
  <c r="A287" i="1" s="1"/>
  <c r="A288" i="1" s="1"/>
  <c r="A291" i="1" l="1"/>
  <c r="A292" i="1" l="1"/>
  <c r="A293" i="1" s="1"/>
</calcChain>
</file>

<file path=xl/sharedStrings.xml><?xml version="1.0" encoding="utf-8"?>
<sst xmlns="http://schemas.openxmlformats.org/spreadsheetml/2006/main" count="675" uniqueCount="209">
  <si>
    <t xml:space="preserve">Puget Sound Energy </t>
  </si>
  <si>
    <t xml:space="preserve">WA Area </t>
  </si>
  <si>
    <t>Formula Rate -- Attachment H-1</t>
  </si>
  <si>
    <t>Difference</t>
  </si>
  <si>
    <t>Allocators</t>
  </si>
  <si>
    <t>Wages &amp; Salary Allocation Factor</t>
  </si>
  <si>
    <t>Transmission Wages Expense</t>
  </si>
  <si>
    <t>Total Wages Expense</t>
  </si>
  <si>
    <t>Less A&amp;G Wages Expense</t>
  </si>
  <si>
    <t>Total</t>
  </si>
  <si>
    <t>Wages &amp; Salary Allocator</t>
  </si>
  <si>
    <t>Plant Allocation Factors</t>
  </si>
  <si>
    <t>Electric Plant in Service</t>
  </si>
  <si>
    <t>Total Plant In Service</t>
  </si>
  <si>
    <t>Accumulated Depreciation (Total Electric Plant)</t>
  </si>
  <si>
    <t>Total Accumulated Depreciation</t>
  </si>
  <si>
    <t>Net Plant</t>
  </si>
  <si>
    <t>Transmission Gross Plant</t>
  </si>
  <si>
    <t>Gross Plant Allocator</t>
  </si>
  <si>
    <t>Transmission Net Plant</t>
  </si>
  <si>
    <t>Net Plant Allocator</t>
  </si>
  <si>
    <t>Plant Calculations</t>
  </si>
  <si>
    <t>Transmission Plant In Service</t>
  </si>
  <si>
    <t>New Transmission Plant Additions for Current Calendar Year  (weighted by months in service)</t>
  </si>
  <si>
    <t>Total Transmission Plant In Service</t>
  </si>
  <si>
    <t>Common Plant</t>
  </si>
  <si>
    <t>ASCM Allocation</t>
  </si>
  <si>
    <t>Common Plant Allocated to Transmission</t>
  </si>
  <si>
    <t>General &amp; Intangible</t>
  </si>
  <si>
    <t>Total General</t>
  </si>
  <si>
    <t>Wage &amp; Salary Allocation Factor</t>
  </si>
  <si>
    <t>General Plant Allocated to Transmission</t>
  </si>
  <si>
    <t>TOTAL Plant In Service</t>
  </si>
  <si>
    <t>Accumulated Depreciation</t>
  </si>
  <si>
    <t>Transmission Accumulated Depreciation</t>
  </si>
  <si>
    <t>Total Transmission Accumulated Depreciation</t>
  </si>
  <si>
    <t>Accumulated Common Plant</t>
  </si>
  <si>
    <t>Accumulated General Depreciation</t>
  </si>
  <si>
    <t>Accumulated Intangible Depreciation</t>
  </si>
  <si>
    <t>General Allocated to Transmission</t>
  </si>
  <si>
    <t>TOTAL Accumulated Depreciation</t>
  </si>
  <si>
    <t>TOTAL Net Property, Plant &amp; Equipment</t>
  </si>
  <si>
    <t>Adjustment To Rate Base</t>
  </si>
  <si>
    <t>Accumulated Deferred Income Taxes</t>
  </si>
  <si>
    <t>ADIT net of FASB 106 and 109</t>
  </si>
  <si>
    <t>Accumulated Deferred Income Taxes Allocated To Transmission</t>
  </si>
  <si>
    <t xml:space="preserve">Accumulated Deferred Income Taxes </t>
  </si>
  <si>
    <t>Transmission O&amp;M Reserves</t>
  </si>
  <si>
    <t>Total Balance Transmission Related Account 242 Reserves</t>
  </si>
  <si>
    <t>Prepayments</t>
  </si>
  <si>
    <t xml:space="preserve">Prepayments </t>
  </si>
  <si>
    <t>Total Prepayments Allocated to Transmission</t>
  </si>
  <si>
    <t>Land Held for Future Use</t>
  </si>
  <si>
    <t>Gains on sales of land</t>
  </si>
  <si>
    <t>Losses on sales of land</t>
  </si>
  <si>
    <t>Materials and Supplies</t>
  </si>
  <si>
    <t>Undistributed Stores Exp</t>
  </si>
  <si>
    <t>Total Transmission Allocated</t>
  </si>
  <si>
    <t>Transmission Materials &amp; Supplies</t>
  </si>
  <si>
    <t>Total Materials &amp; Supplies Allocated to Transmission</t>
  </si>
  <si>
    <t>Cash Working Capital</t>
  </si>
  <si>
    <t>Operation &amp; Maintenance Expense</t>
  </si>
  <si>
    <t>Cash Working Capital Allowance</t>
  </si>
  <si>
    <t>Total Cash Working Capital Allocated to Transmission</t>
  </si>
  <si>
    <t>Network Credits</t>
  </si>
  <si>
    <t>Outstanding Network Credits</t>
  </si>
  <si>
    <t xml:space="preserve">    Less Accumulated Depreciation Associated with Facilities with Outstanding Network Credits</t>
  </si>
  <si>
    <t>Net Outstanding Credits</t>
  </si>
  <si>
    <t>TOTAL Adjustment to Rate Base</t>
  </si>
  <si>
    <t>Rate Base</t>
  </si>
  <si>
    <t>O&amp;M</t>
  </si>
  <si>
    <t>Transmission O&amp;M</t>
  </si>
  <si>
    <t>Transmission Storm O&amp;M Deferred to 182.1</t>
  </si>
  <si>
    <t>Less Account 561.0 to 561.5</t>
  </si>
  <si>
    <t xml:space="preserve">     Less Account 565</t>
  </si>
  <si>
    <t>Allocated General Expenses</t>
  </si>
  <si>
    <t>Total A&amp;G</t>
  </si>
  <si>
    <t xml:space="preserve">    Less Post Retirement Benefits Other Than Pensions (PBOP) Adjustment</t>
  </si>
  <si>
    <t xml:space="preserve">    Less Property Insurance Account 924</t>
  </si>
  <si>
    <t xml:space="preserve">    Less Regulatory Commission Exp Account 928</t>
  </si>
  <si>
    <t xml:space="preserve">    Less General Advertising Exp Account 930.1</t>
  </si>
  <si>
    <t xml:space="preserve">    Less EPRI Dues</t>
  </si>
  <si>
    <t>General Expenses</t>
  </si>
  <si>
    <t>General Expenses Allocated to Transmission</t>
  </si>
  <si>
    <t>Directly Assigned A&amp;G</t>
  </si>
  <si>
    <t>Regulatory Commission Exp Account 928</t>
  </si>
  <si>
    <t>General Advertising Exp Account 930.1</t>
  </si>
  <si>
    <t>Subtotal - Transmission Related</t>
  </si>
  <si>
    <t>Property Insurance Account 924</t>
  </si>
  <si>
    <t>Net Plant Allocation Factor</t>
  </si>
  <si>
    <t>A&amp;G Directly Assigned to Transmission</t>
  </si>
  <si>
    <t>Total Transmission O&amp;M</t>
  </si>
  <si>
    <t>Depreciation &amp; Amortization Expense</t>
  </si>
  <si>
    <t>Transmission Depreciation Expense</t>
  </si>
  <si>
    <t>Total Transmission Depreciation Expense</t>
  </si>
  <si>
    <t>Common Plant Electric Depreciation</t>
  </si>
  <si>
    <t>Common Plant Depreciation Allocated to Transmission</t>
  </si>
  <si>
    <t>General Depreciation</t>
  </si>
  <si>
    <t>Intangible Amortization</t>
  </si>
  <si>
    <t>General Depreciation Allocated to Transmission</t>
  </si>
  <si>
    <t>Total Transmission Depreciation &amp; Amortization</t>
  </si>
  <si>
    <t xml:space="preserve">Taxes Other than Income                                                    </t>
  </si>
  <si>
    <t>Taxes Other than Income - Transmission</t>
  </si>
  <si>
    <t>Total Taxes Other than Income</t>
  </si>
  <si>
    <t>Return / Capitalization Calculations</t>
  </si>
  <si>
    <t xml:space="preserve"> Long Term Debt</t>
  </si>
  <si>
    <t>Acc 221 Bonds</t>
  </si>
  <si>
    <t>Less Acc 222 Reacq'd Bonds</t>
  </si>
  <si>
    <t>Acc 223 LT Advances from Assoc Cos.</t>
  </si>
  <si>
    <t>Acc 224 Other LT Debt</t>
  </si>
  <si>
    <t>Gross Proceeds Outstanding LT Debt</t>
  </si>
  <si>
    <t>Less Acc 226 Unamort Discount</t>
  </si>
  <si>
    <t>Less Acc 181 Unamort Debt Expense</t>
  </si>
  <si>
    <t>Less Acc 189 Unamort Loss on Reacqd Debt</t>
  </si>
  <si>
    <t>Plus Acc 225 Unamort Premium</t>
  </si>
  <si>
    <t>Plus Acc 257 Unamort Gain on Reacqd Debt</t>
  </si>
  <si>
    <t>Net Proceeds Long Term Debt</t>
  </si>
  <si>
    <t>Long Term Debt Cost</t>
  </si>
  <si>
    <t>Acc 427 and Acc 430 Interest Expense</t>
  </si>
  <si>
    <t>Acc 428 Amort Debt Discount and Expense</t>
  </si>
  <si>
    <t>Acc 428.1 Amort Loss on Reacqd Debt</t>
  </si>
  <si>
    <t>Less Acc 429 Amort Premium</t>
  </si>
  <si>
    <t>Less Hedging Adjustment</t>
  </si>
  <si>
    <t>Less Acc 429.1 Amort Gain on Reacqd Debt</t>
  </si>
  <si>
    <t>Total Long Term Debt Cost</t>
  </si>
  <si>
    <t>Preferred Stock and Dividend</t>
  </si>
  <si>
    <t>Acc 204 Preferred Stock Issued</t>
  </si>
  <si>
    <t>Less Acc 217 Reacq Capital Stock (Pfd)</t>
  </si>
  <si>
    <t>Acc 207 Premium on Pfd Stock</t>
  </si>
  <si>
    <t>Acc 207-208 Other Paid In Capital (Pfd)</t>
  </si>
  <si>
    <t>Less Acc 213 discount on Capital Stock (Pfd)</t>
  </si>
  <si>
    <t>Less Acc 214 Capital Stock Expense (Pfd)</t>
  </si>
  <si>
    <t xml:space="preserve">Total Preferred Stock </t>
  </si>
  <si>
    <t>Preferred Dividend</t>
  </si>
  <si>
    <t>Common Stock</t>
  </si>
  <si>
    <t>Proprietary Capital</t>
  </si>
  <si>
    <t>Less: Preferred Stock</t>
  </si>
  <si>
    <t>Less Acc 216.1 Unap Undis Subsidiary Earnings</t>
  </si>
  <si>
    <t>Less:  Account 219 (enter negative)</t>
  </si>
  <si>
    <t>Total Common Stock</t>
  </si>
  <si>
    <t>Debt percent</t>
  </si>
  <si>
    <t>Preferred percent</t>
  </si>
  <si>
    <t>Common percent</t>
  </si>
  <si>
    <t>Debt Cost</t>
  </si>
  <si>
    <t>Preferred Cost</t>
  </si>
  <si>
    <t>Common Cost</t>
  </si>
  <si>
    <t>Weighted Cost of Debt</t>
  </si>
  <si>
    <t>Weighted Cost of Preferred</t>
  </si>
  <si>
    <t>Weighted Cost of Common</t>
  </si>
  <si>
    <t>Total Return ( R )</t>
  </si>
  <si>
    <t>Investment Return = Rate Base * Rate of Return</t>
  </si>
  <si>
    <t xml:space="preserve">Composite Income Taxes                                                                                                       </t>
  </si>
  <si>
    <t xml:space="preserve"> </t>
  </si>
  <si>
    <t>Income Tax Rates</t>
  </si>
  <si>
    <t>FIT=Federal Income Tax Rate</t>
  </si>
  <si>
    <t>SIT=State Income Tax Rate or Composite</t>
  </si>
  <si>
    <t>p</t>
  </si>
  <si>
    <t>T = 1-{[(1-SIT) * (1-FIT)]/(1-SIT * FIT * p)}</t>
  </si>
  <si>
    <t>T/ (1-T)</t>
  </si>
  <si>
    <t>ITC Adjustment</t>
  </si>
  <si>
    <t>Amortized Investment Tax Credit-Electric</t>
  </si>
  <si>
    <t>1/(1-T)</t>
  </si>
  <si>
    <t>ITC Adjustment Allocated to Transmission</t>
  </si>
  <si>
    <t>Income Tax Adjustment</t>
  </si>
  <si>
    <t>145a</t>
  </si>
  <si>
    <t>Other Income Tax Adjustments</t>
  </si>
  <si>
    <t>145b</t>
  </si>
  <si>
    <t>Other Income Tax Adjustments - Grossed Up</t>
  </si>
  <si>
    <t xml:space="preserve">Income Tax Component = </t>
  </si>
  <si>
    <t>Total Income Taxes</t>
  </si>
  <si>
    <t>REVENUE REQUIREMENT</t>
  </si>
  <si>
    <t>Summary</t>
  </si>
  <si>
    <t>Net Property, Plant &amp; Equipment</t>
  </si>
  <si>
    <t>Adjustment to Rate Base</t>
  </si>
  <si>
    <t>Depreciation &amp; Amortization</t>
  </si>
  <si>
    <t>Taxes Other than Income</t>
  </si>
  <si>
    <t>Investment Return</t>
  </si>
  <si>
    <t>Income Taxes</t>
  </si>
  <si>
    <t>Gross Revenue Requirement</t>
  </si>
  <si>
    <t>Adjustment to Remove Revenue Requirements Associated with Excluded Transmission Facilities</t>
  </si>
  <si>
    <t>Excluded Transmission Facilities</t>
  </si>
  <si>
    <t>Included Transmission Facilities</t>
  </si>
  <si>
    <t>Inclusion Ratio</t>
  </si>
  <si>
    <t>Adjusted Gross Revenue Requirement</t>
  </si>
  <si>
    <t>Revenue Credits &amp; Interest on Network Credits</t>
  </si>
  <si>
    <t>Revenue Credits</t>
  </si>
  <si>
    <t>Interest on Network Credits</t>
  </si>
  <si>
    <t>Net Revenue Requirement</t>
  </si>
  <si>
    <t>Net Plant Carrying Charge</t>
  </si>
  <si>
    <t>Net Transmission Plant</t>
  </si>
  <si>
    <t xml:space="preserve">Net Plant Carrying Charge </t>
  </si>
  <si>
    <t>Net Plant Carrying Charge without Depreciation</t>
  </si>
  <si>
    <t>Net Plant Carrying Charge without Depreciation, Return, nor Income Taxes</t>
  </si>
  <si>
    <t>Net Plant Carrying Charge Calculation per 100 Basis Point increase in ROE</t>
  </si>
  <si>
    <t>Gross Revenue Requirement Less Return and Taxes</t>
  </si>
  <si>
    <t>Increased Return and Taxes</t>
  </si>
  <si>
    <t>Revenue Requirement per 100 Basis Point increase in ROE</t>
  </si>
  <si>
    <t>Net Plant Carrying Charge per 100 Basis Point increase in ROE</t>
  </si>
  <si>
    <t>Net Plant Carrying Charge per 100 Basis Point in ROE without Depreciation</t>
  </si>
  <si>
    <t>True-up amount</t>
  </si>
  <si>
    <t xml:space="preserve">Plus any increased ROE calculated on Attachment 7 </t>
  </si>
  <si>
    <t>Facility Credits</t>
  </si>
  <si>
    <t>Net Adjusted Revenue Requirement</t>
  </si>
  <si>
    <t>Annual Point-to-Point and Network Transmission Rate</t>
  </si>
  <si>
    <t>Average of the 12 CP</t>
  </si>
  <si>
    <t>Monthly rate</t>
  </si>
  <si>
    <t>Difference percentage</t>
  </si>
  <si>
    <t xml:space="preserve">Colstrip Area </t>
  </si>
  <si>
    <t>Southern Intertie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</si>
</sst>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* #,##0.000000_);_(* \(#,##0.000000\);_(* &quot;-&quot;??_);_(@_)"/>
    <numFmt numFmtId="167" formatCode="0.000%"/>
    <numFmt numFmtId="168" formatCode="_(* #,##0.0000_);_(* \(#,##0.0000\);_(* &quot;-&quot;??_);_(@_)"/>
    <numFmt numFmtId="169" formatCode="0.0%"/>
    <numFmt numFmtId="170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color indexed="13"/>
      <name val="Arial"/>
      <family val="2"/>
    </font>
    <font>
      <sz val="10"/>
      <name val="Arial"/>
      <family val="2"/>
    </font>
    <font>
      <sz val="12"/>
      <color indexed="13"/>
      <name val="Arial"/>
      <family val="2"/>
    </font>
    <font>
      <b/>
      <i/>
      <sz val="12"/>
      <color indexed="14"/>
      <name val="Arial"/>
      <family val="2"/>
    </font>
    <font>
      <b/>
      <u/>
      <sz val="12"/>
      <name val="Arial"/>
      <family val="2"/>
    </font>
    <font>
      <sz val="12"/>
      <color indexed="10"/>
      <name val="Arial"/>
      <family val="2"/>
    </font>
    <font>
      <vertAlign val="superscript"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/>
    <xf numFmtId="0" fontId="4" fillId="2" borderId="1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4" fillId="2" borderId="5" xfId="0" applyFont="1" applyFill="1" applyBorder="1" applyAlignment="1">
      <alignment horizontal="left"/>
    </xf>
    <xf numFmtId="0" fontId="5" fillId="2" borderId="6" xfId="0" applyFont="1" applyFill="1" applyBorder="1" applyAlignment="1"/>
    <xf numFmtId="0" fontId="5" fillId="2" borderId="7" xfId="0" applyFont="1" applyFill="1" applyBorder="1" applyAlignment="1">
      <alignment horizontal="center" wrapText="1"/>
    </xf>
    <xf numFmtId="0" fontId="5" fillId="0" borderId="0" xfId="0" applyFont="1" applyFill="1" applyBorder="1"/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3" fillId="3" borderId="0" xfId="0" applyFont="1" applyFill="1" applyBorder="1" applyAlignment="1"/>
    <xf numFmtId="0" fontId="3" fillId="3" borderId="0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0" borderId="1" xfId="0" applyFont="1" applyFill="1" applyBorder="1" applyAlignment="1">
      <alignment horizontal="left"/>
    </xf>
    <xf numFmtId="0" fontId="3" fillId="0" borderId="2" xfId="0" applyFont="1" applyFill="1" applyBorder="1" applyAlignment="1"/>
    <xf numFmtId="164" fontId="3" fillId="0" borderId="2" xfId="1" applyNumberFormat="1" applyFont="1" applyFill="1" applyBorder="1"/>
    <xf numFmtId="164" fontId="3" fillId="0" borderId="11" xfId="1" applyNumberFormat="1" applyFont="1" applyFill="1" applyBorder="1"/>
    <xf numFmtId="0" fontId="5" fillId="0" borderId="12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3" fillId="0" borderId="0" xfId="0" applyFont="1" applyBorder="1" applyAlignment="1"/>
    <xf numFmtId="164" fontId="3" fillId="0" borderId="0" xfId="1" applyNumberFormat="1" applyFont="1" applyFill="1" applyBorder="1"/>
    <xf numFmtId="164" fontId="3" fillId="0" borderId="8" xfId="1" applyNumberFormat="1" applyFont="1" applyBorder="1"/>
    <xf numFmtId="0" fontId="3" fillId="0" borderId="12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Font="1" applyFill="1" applyBorder="1"/>
    <xf numFmtId="0" fontId="3" fillId="0" borderId="13" xfId="0" applyNumberFormat="1" applyFont="1" applyFill="1" applyBorder="1" applyAlignment="1"/>
    <xf numFmtId="3" fontId="3" fillId="0" borderId="13" xfId="0" applyNumberFormat="1" applyFont="1" applyFill="1" applyBorder="1" applyAlignment="1"/>
    <xf numFmtId="3" fontId="3" fillId="0" borderId="9" xfId="0" applyNumberFormat="1" applyFont="1" applyFill="1" applyBorder="1" applyAlignment="1"/>
    <xf numFmtId="0" fontId="5" fillId="0" borderId="14" xfId="0" applyNumberFormat="1" applyFont="1" applyFill="1" applyBorder="1" applyAlignment="1"/>
    <xf numFmtId="165" fontId="5" fillId="0" borderId="15" xfId="2" applyNumberFormat="1" applyFont="1" applyFill="1" applyBorder="1" applyAlignment="1"/>
    <xf numFmtId="0" fontId="3" fillId="0" borderId="0" xfId="0" applyFont="1" applyFill="1" applyBorder="1" applyAlignment="1"/>
    <xf numFmtId="165" fontId="5" fillId="0" borderId="8" xfId="2" applyNumberFormat="1" applyFont="1" applyFill="1" applyBorder="1" applyAlignment="1"/>
    <xf numFmtId="0" fontId="3" fillId="0" borderId="12" xfId="0" applyFont="1" applyBorder="1" applyAlignment="1">
      <alignment horizontal="center"/>
    </xf>
    <xf numFmtId="0" fontId="3" fillId="0" borderId="0" xfId="0" applyFont="1" applyBorder="1"/>
    <xf numFmtId="0" fontId="3" fillId="0" borderId="12" xfId="0" applyNumberFormat="1" applyFont="1" applyFill="1" applyBorder="1" applyAlignment="1">
      <alignment horizontal="center"/>
    </xf>
    <xf numFmtId="0" fontId="3" fillId="0" borderId="16" xfId="0" applyFont="1" applyFill="1" applyBorder="1"/>
    <xf numFmtId="3" fontId="3" fillId="0" borderId="17" xfId="0" applyNumberFormat="1" applyFont="1" applyFill="1" applyBorder="1" applyAlignment="1"/>
    <xf numFmtId="164" fontId="3" fillId="0" borderId="16" xfId="1" applyNumberFormat="1" applyFont="1" applyFill="1" applyBorder="1"/>
    <xf numFmtId="3" fontId="5" fillId="0" borderId="17" xfId="0" applyNumberFormat="1" applyFont="1" applyFill="1" applyBorder="1" applyAlignment="1"/>
    <xf numFmtId="3" fontId="3" fillId="0" borderId="0" xfId="0" applyNumberFormat="1" applyFont="1" applyBorder="1"/>
    <xf numFmtId="3" fontId="3" fillId="0" borderId="8" xfId="0" applyNumberFormat="1" applyFont="1" applyFill="1" applyBorder="1" applyAlignment="1"/>
    <xf numFmtId="3" fontId="5" fillId="0" borderId="8" xfId="0" applyNumberFormat="1" applyFont="1" applyFill="1" applyBorder="1" applyAlignment="1"/>
    <xf numFmtId="0" fontId="3" fillId="0" borderId="13" xfId="0" applyFont="1" applyFill="1" applyBorder="1"/>
    <xf numFmtId="3" fontId="3" fillId="0" borderId="19" xfId="0" applyNumberFormat="1" applyFont="1" applyFill="1" applyBorder="1" applyAlignment="1"/>
    <xf numFmtId="0" fontId="3" fillId="0" borderId="13" xfId="0" applyFont="1" applyBorder="1"/>
    <xf numFmtId="164" fontId="3" fillId="0" borderId="8" xfId="1" applyNumberFormat="1" applyFont="1" applyFill="1" applyBorder="1"/>
    <xf numFmtId="10" fontId="3" fillId="0" borderId="0" xfId="2" applyNumberFormat="1" applyFont="1" applyFill="1" applyBorder="1" applyAlignment="1"/>
    <xf numFmtId="3" fontId="3" fillId="0" borderId="8" xfId="0" applyNumberFormat="1" applyFont="1" applyFill="1" applyBorder="1"/>
    <xf numFmtId="0" fontId="5" fillId="0" borderId="14" xfId="0" applyFont="1" applyBorder="1"/>
    <xf numFmtId="0" fontId="3" fillId="0" borderId="14" xfId="0" applyFont="1" applyBorder="1"/>
    <xf numFmtId="0" fontId="3" fillId="0" borderId="0" xfId="0" applyNumberFormat="1" applyFont="1" applyFill="1" applyBorder="1" applyAlignment="1"/>
    <xf numFmtId="0" fontId="3" fillId="0" borderId="12" xfId="0" applyNumberFormat="1" applyFont="1" applyBorder="1" applyAlignment="1">
      <alignment horizontal="left"/>
    </xf>
    <xf numFmtId="165" fontId="5" fillId="0" borderId="8" xfId="2" applyNumberFormat="1" applyFont="1" applyBorder="1" applyAlignment="1"/>
    <xf numFmtId="166" fontId="3" fillId="0" borderId="8" xfId="1" applyNumberFormat="1" applyFont="1" applyBorder="1"/>
    <xf numFmtId="166" fontId="3" fillId="0" borderId="17" xfId="1" applyNumberFormat="1" applyFont="1" applyBorder="1"/>
    <xf numFmtId="0" fontId="6" fillId="3" borderId="12" xfId="0" applyFont="1" applyFill="1" applyBorder="1" applyAlignment="1">
      <alignment horizontal="left"/>
    </xf>
    <xf numFmtId="164" fontId="3" fillId="3" borderId="0" xfId="1" applyNumberFormat="1" applyFont="1" applyFill="1" applyBorder="1"/>
    <xf numFmtId="164" fontId="3" fillId="3" borderId="8" xfId="1" applyNumberFormat="1" applyFont="1" applyFill="1" applyBorder="1"/>
    <xf numFmtId="0" fontId="8" fillId="0" borderId="12" xfId="0" applyFont="1" applyFill="1" applyBorder="1" applyAlignment="1">
      <alignment horizontal="center"/>
    </xf>
    <xf numFmtId="0" fontId="6" fillId="0" borderId="0" xfId="0" applyFont="1" applyFill="1" applyBorder="1" applyAlignment="1"/>
    <xf numFmtId="164" fontId="3" fillId="0" borderId="9" xfId="1" applyNumberFormat="1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/>
    <xf numFmtId="164" fontId="3" fillId="0" borderId="17" xfId="1" applyNumberFormat="1" applyFont="1" applyFill="1" applyBorder="1"/>
    <xf numFmtId="10" fontId="3" fillId="0" borderId="17" xfId="2" applyNumberFormat="1" applyFont="1" applyFill="1" applyBorder="1" applyAlignment="1"/>
    <xf numFmtId="10" fontId="3" fillId="0" borderId="16" xfId="2" applyNumberFormat="1" applyFont="1" applyFill="1" applyBorder="1" applyAlignment="1"/>
    <xf numFmtId="0" fontId="3" fillId="0" borderId="0" xfId="0" applyNumberFormat="1" applyFont="1" applyFill="1" applyBorder="1" applyAlignment="1">
      <alignment horizontal="left"/>
    </xf>
    <xf numFmtId="165" fontId="3" fillId="0" borderId="17" xfId="2" applyNumberFormat="1" applyFont="1" applyFill="1" applyBorder="1" applyAlignment="1"/>
    <xf numFmtId="0" fontId="5" fillId="0" borderId="13" xfId="0" applyNumberFormat="1" applyFont="1" applyFill="1" applyBorder="1" applyAlignment="1"/>
    <xf numFmtId="0" fontId="5" fillId="0" borderId="14" xfId="0" applyFont="1" applyFill="1" applyBorder="1"/>
    <xf numFmtId="3" fontId="5" fillId="0" borderId="15" xfId="0" applyNumberFormat="1" applyFont="1" applyFill="1" applyBorder="1"/>
    <xf numFmtId="164" fontId="5" fillId="0" borderId="15" xfId="1" applyNumberFormat="1" applyFont="1" applyFill="1" applyBorder="1" applyAlignment="1"/>
    <xf numFmtId="3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NumberFormat="1" applyFont="1" applyBorder="1" applyAlignment="1"/>
    <xf numFmtId="0" fontId="5" fillId="0" borderId="13" xfId="0" applyNumberFormat="1" applyFont="1" applyBorder="1" applyAlignment="1"/>
    <xf numFmtId="3" fontId="3" fillId="0" borderId="8" xfId="0" applyNumberFormat="1" applyFont="1" applyBorder="1"/>
    <xf numFmtId="164" fontId="3" fillId="0" borderId="17" xfId="1" applyNumberFormat="1" applyFont="1" applyBorder="1"/>
    <xf numFmtId="0" fontId="9" fillId="0" borderId="12" xfId="0" applyFont="1" applyBorder="1" applyAlignment="1">
      <alignment horizontal="left"/>
    </xf>
    <xf numFmtId="0" fontId="9" fillId="0" borderId="0" xfId="0" applyFont="1" applyBorder="1"/>
    <xf numFmtId="164" fontId="3" fillId="0" borderId="9" xfId="1" applyNumberFormat="1" applyFont="1" applyBorder="1"/>
    <xf numFmtId="0" fontId="3" fillId="0" borderId="1" xfId="0" applyFont="1" applyFill="1" applyBorder="1" applyAlignment="1">
      <alignment horizontal="center"/>
    </xf>
    <xf numFmtId="0" fontId="5" fillId="0" borderId="2" xfId="0" applyNumberFormat="1" applyFont="1" applyFill="1" applyBorder="1" applyAlignment="1">
      <alignment horizontal="left"/>
    </xf>
    <xf numFmtId="0" fontId="3" fillId="0" borderId="2" xfId="0" applyFont="1" applyBorder="1" applyAlignment="1"/>
    <xf numFmtId="164" fontId="3" fillId="0" borderId="11" xfId="1" applyNumberFormat="1" applyFont="1" applyBorder="1"/>
    <xf numFmtId="0" fontId="5" fillId="0" borderId="0" xfId="0" applyNumberFormat="1" applyFont="1" applyFill="1" applyBorder="1" applyAlignment="1">
      <alignment horizontal="left"/>
    </xf>
    <xf numFmtId="0" fontId="5" fillId="0" borderId="13" xfId="0" applyNumberFormat="1" applyFont="1" applyFill="1" applyBorder="1" applyAlignment="1">
      <alignment horizontal="left"/>
    </xf>
    <xf numFmtId="3" fontId="5" fillId="0" borderId="8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164" fontId="3" fillId="0" borderId="0" xfId="1" applyNumberFormat="1" applyFont="1" applyBorder="1"/>
    <xf numFmtId="0" fontId="3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3" fontId="3" fillId="0" borderId="17" xfId="0" applyNumberFormat="1" applyFont="1" applyFill="1" applyBorder="1" applyAlignment="1">
      <alignment horizontal="right"/>
    </xf>
    <xf numFmtId="3" fontId="5" fillId="0" borderId="8" xfId="0" applyNumberFormat="1" applyFont="1" applyFill="1" applyBorder="1"/>
    <xf numFmtId="3" fontId="5" fillId="0" borderId="0" xfId="0" applyNumberFormat="1" applyFont="1" applyFill="1" applyBorder="1"/>
    <xf numFmtId="43" fontId="3" fillId="0" borderId="0" xfId="1" applyFont="1" applyFill="1" applyBorder="1"/>
    <xf numFmtId="43" fontId="3" fillId="0" borderId="8" xfId="1" applyFont="1" applyFill="1" applyBorder="1"/>
    <xf numFmtId="0" fontId="5" fillId="0" borderId="13" xfId="0" applyFont="1" applyFill="1" applyBorder="1"/>
    <xf numFmtId="168" fontId="3" fillId="0" borderId="16" xfId="1" applyNumberFormat="1" applyFont="1" applyFill="1" applyBorder="1"/>
    <xf numFmtId="168" fontId="3" fillId="0" borderId="17" xfId="1" applyNumberFormat="1" applyFont="1" applyFill="1" applyBorder="1"/>
    <xf numFmtId="0" fontId="5" fillId="0" borderId="0" xfId="0" applyNumberFormat="1" applyFont="1" applyFill="1" applyBorder="1" applyAlignment="1">
      <alignment horizontal="right"/>
    </xf>
    <xf numFmtId="0" fontId="5" fillId="0" borderId="0" xfId="0" applyFont="1" applyBorder="1"/>
    <xf numFmtId="43" fontId="5" fillId="0" borderId="8" xfId="1" applyFont="1" applyFill="1" applyBorder="1" applyAlignment="1">
      <alignment horizontal="right"/>
    </xf>
    <xf numFmtId="164" fontId="5" fillId="0" borderId="0" xfId="1" applyNumberFormat="1" applyFont="1" applyFill="1" applyBorder="1"/>
    <xf numFmtId="164" fontId="5" fillId="0" borderId="8" xfId="1" applyNumberFormat="1" applyFont="1" applyBorder="1"/>
    <xf numFmtId="0" fontId="5" fillId="0" borderId="12" xfId="0" applyFont="1" applyBorder="1"/>
    <xf numFmtId="3" fontId="5" fillId="0" borderId="15" xfId="0" applyNumberFormat="1" applyFont="1" applyFill="1" applyBorder="1" applyAlignment="1">
      <alignment horizontal="right"/>
    </xf>
    <xf numFmtId="3" fontId="5" fillId="0" borderId="15" xfId="0" applyNumberFormat="1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Border="1"/>
    <xf numFmtId="169" fontId="3" fillId="0" borderId="20" xfId="2" applyNumberFormat="1" applyFont="1" applyBorder="1"/>
    <xf numFmtId="0" fontId="5" fillId="3" borderId="0" xfId="0" applyNumberFormat="1" applyFont="1" applyFill="1" applyBorder="1" applyAlignment="1">
      <alignment horizontal="left"/>
    </xf>
    <xf numFmtId="0" fontId="3" fillId="0" borderId="1" xfId="0" applyFont="1" applyFill="1" applyBorder="1" applyAlignment="1"/>
    <xf numFmtId="10" fontId="3" fillId="0" borderId="0" xfId="2" applyNumberFormat="1" applyFont="1" applyFill="1" applyBorder="1"/>
    <xf numFmtId="164" fontId="5" fillId="0" borderId="8" xfId="1" applyNumberFormat="1" applyFont="1" applyFill="1" applyBorder="1"/>
    <xf numFmtId="0" fontId="3" fillId="0" borderId="13" xfId="0" applyNumberFormat="1" applyFont="1" applyFill="1" applyBorder="1" applyAlignment="1">
      <alignment horizontal="left"/>
    </xf>
    <xf numFmtId="165" fontId="3" fillId="0" borderId="17" xfId="2" applyNumberFormat="1" applyFont="1" applyFill="1" applyBorder="1"/>
    <xf numFmtId="3" fontId="5" fillId="0" borderId="15" xfId="0" applyNumberFormat="1" applyFont="1" applyFill="1" applyBorder="1" applyAlignment="1"/>
    <xf numFmtId="0" fontId="3" fillId="0" borderId="5" xfId="0" applyNumberFormat="1" applyFont="1" applyBorder="1" applyAlignment="1">
      <alignment horizontal="left"/>
    </xf>
    <xf numFmtId="0" fontId="3" fillId="0" borderId="6" xfId="0" applyNumberFormat="1" applyFont="1" applyBorder="1" applyAlignment="1">
      <alignment horizontal="center"/>
    </xf>
    <xf numFmtId="0" fontId="5" fillId="0" borderId="6" xfId="0" applyNumberFormat="1" applyFont="1" applyFill="1" applyBorder="1" applyAlignment="1"/>
    <xf numFmtId="164" fontId="3" fillId="0" borderId="20" xfId="1" applyNumberFormat="1" applyFont="1" applyBorder="1"/>
    <xf numFmtId="0" fontId="5" fillId="0" borderId="12" xfId="0" applyNumberFormat="1" applyFont="1" applyFill="1" applyBorder="1" applyAlignment="1"/>
    <xf numFmtId="0" fontId="5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11" fillId="0" borderId="12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/>
    <xf numFmtId="0" fontId="5" fillId="0" borderId="14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37" fontId="5" fillId="0" borderId="0" xfId="0" applyNumberFormat="1" applyFont="1" applyFill="1" applyBorder="1"/>
    <xf numFmtId="37" fontId="12" fillId="0" borderId="0" xfId="0" applyNumberFormat="1" applyFont="1" applyFill="1" applyBorder="1"/>
    <xf numFmtId="37" fontId="3" fillId="0" borderId="0" xfId="0" applyNumberFormat="1" applyFont="1" applyFill="1" applyBorder="1"/>
    <xf numFmtId="37" fontId="7" fillId="0" borderId="8" xfId="0" applyNumberFormat="1" applyFont="1" applyBorder="1"/>
    <xf numFmtId="37" fontId="3" fillId="0" borderId="8" xfId="0" applyNumberFormat="1" applyFont="1" applyBorder="1"/>
    <xf numFmtId="37" fontId="3" fillId="0" borderId="16" xfId="0" applyNumberFormat="1" applyFont="1" applyFill="1" applyBorder="1"/>
    <xf numFmtId="37" fontId="3" fillId="0" borderId="17" xfId="0" applyNumberFormat="1" applyFont="1" applyFill="1" applyBorder="1"/>
    <xf numFmtId="10" fontId="3" fillId="0" borderId="8" xfId="2" applyNumberFormat="1" applyFont="1" applyFill="1" applyBorder="1" applyAlignment="1"/>
    <xf numFmtId="3" fontId="3" fillId="0" borderId="0" xfId="0" applyNumberFormat="1" applyFont="1" applyFill="1" applyBorder="1" applyAlignment="1">
      <alignment horizontal="left"/>
    </xf>
    <xf numFmtId="170" fontId="3" fillId="0" borderId="8" xfId="0" applyNumberFormat="1" applyFont="1" applyFill="1" applyBorder="1" applyAlignment="1"/>
    <xf numFmtId="0" fontId="3" fillId="0" borderId="16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left"/>
    </xf>
    <xf numFmtId="170" fontId="3" fillId="0" borderId="17" xfId="0" applyNumberFormat="1" applyFont="1" applyFill="1" applyBorder="1" applyAlignment="1"/>
    <xf numFmtId="0" fontId="5" fillId="0" borderId="0" xfId="0" applyNumberFormat="1" applyFont="1" applyBorder="1" applyAlignment="1"/>
    <xf numFmtId="170" fontId="5" fillId="0" borderId="8" xfId="0" applyNumberFormat="1" applyFont="1" applyFill="1" applyBorder="1" applyAlignment="1"/>
    <xf numFmtId="0" fontId="5" fillId="0" borderId="12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167" fontId="5" fillId="0" borderId="14" xfId="0" applyNumberFormat="1" applyFont="1" applyBorder="1" applyAlignment="1">
      <alignment horizontal="left"/>
    </xf>
    <xf numFmtId="0" fontId="3" fillId="0" borderId="12" xfId="0" applyNumberFormat="1" applyFont="1" applyFill="1" applyBorder="1" applyAlignment="1">
      <alignment horizontal="left"/>
    </xf>
    <xf numFmtId="167" fontId="5" fillId="0" borderId="0" xfId="0" applyNumberFormat="1" applyFont="1" applyBorder="1" applyAlignment="1">
      <alignment horizontal="left"/>
    </xf>
    <xf numFmtId="0" fontId="3" fillId="0" borderId="0" xfId="0" applyNumberFormat="1" applyFont="1" applyFill="1" applyBorder="1"/>
    <xf numFmtId="167" fontId="3" fillId="0" borderId="0" xfId="0" applyNumberFormat="1" applyFont="1" applyBorder="1" applyAlignment="1">
      <alignment horizontal="left"/>
    </xf>
    <xf numFmtId="165" fontId="3" fillId="0" borderId="8" xfId="0" applyNumberFormat="1" applyFont="1" applyBorder="1" applyAlignment="1">
      <alignment horizontal="right"/>
    </xf>
    <xf numFmtId="0" fontId="5" fillId="0" borderId="13" xfId="0" applyNumberFormat="1" applyFont="1" applyBorder="1" applyAlignment="1">
      <alignment horizontal="left"/>
    </xf>
    <xf numFmtId="3" fontId="5" fillId="0" borderId="9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164" fontId="5" fillId="0" borderId="8" xfId="1" applyNumberFormat="1" applyFont="1" applyFill="1" applyBorder="1" applyAlignment="1"/>
    <xf numFmtId="0" fontId="3" fillId="0" borderId="0" xfId="0" applyNumberFormat="1" applyFont="1" applyBorder="1" applyAlignment="1">
      <alignment horizontal="left"/>
    </xf>
    <xf numFmtId="10" fontId="5" fillId="0" borderId="15" xfId="2" applyNumberFormat="1" applyFont="1" applyFill="1" applyBorder="1" applyAlignment="1"/>
    <xf numFmtId="0" fontId="5" fillId="0" borderId="13" xfId="0" applyFont="1" applyBorder="1"/>
    <xf numFmtId="3" fontId="5" fillId="0" borderId="9" xfId="0" applyNumberFormat="1" applyFont="1" applyBorder="1"/>
    <xf numFmtId="3" fontId="5" fillId="0" borderId="13" xfId="0" applyNumberFormat="1" applyFont="1" applyBorder="1"/>
    <xf numFmtId="0" fontId="13" fillId="0" borderId="21" xfId="0" applyNumberFormat="1" applyFont="1" applyBorder="1" applyAlignment="1">
      <alignment horizontal="center"/>
    </xf>
    <xf numFmtId="0" fontId="14" fillId="0" borderId="22" xfId="0" applyNumberFormat="1" applyFont="1" applyBorder="1" applyAlignment="1">
      <alignment horizontal="center"/>
    </xf>
    <xf numFmtId="0" fontId="13" fillId="0" borderId="22" xfId="0" applyNumberFormat="1" applyFont="1" applyFill="1" applyBorder="1" applyAlignment="1"/>
    <xf numFmtId="3" fontId="13" fillId="0" borderId="23" xfId="0" applyNumberFormat="1" applyFont="1" applyBorder="1"/>
    <xf numFmtId="3" fontId="13" fillId="0" borderId="22" xfId="0" applyNumberFormat="1" applyFont="1" applyBorder="1"/>
    <xf numFmtId="0" fontId="13" fillId="0" borderId="12" xfId="0" applyNumberFormat="1" applyFont="1" applyBorder="1" applyAlignment="1">
      <alignment horizontal="center"/>
    </xf>
    <xf numFmtId="0" fontId="14" fillId="0" borderId="0" xfId="0" applyNumberFormat="1" applyFont="1" applyBorder="1" applyAlignment="1">
      <alignment horizontal="center"/>
    </xf>
    <xf numFmtId="0" fontId="13" fillId="0" borderId="0" xfId="0" applyNumberFormat="1" applyFont="1" applyFill="1" applyBorder="1" applyAlignment="1"/>
    <xf numFmtId="3" fontId="3" fillId="0" borderId="0" xfId="0" applyNumberFormat="1" applyFont="1" applyFill="1" applyBorder="1"/>
    <xf numFmtId="3" fontId="3" fillId="0" borderId="17" xfId="0" applyNumberFormat="1" applyFont="1" applyFill="1" applyBorder="1"/>
    <xf numFmtId="3" fontId="3" fillId="0" borderId="16" xfId="0" applyNumberFormat="1" applyFont="1" applyFill="1" applyBorder="1"/>
    <xf numFmtId="10" fontId="3" fillId="0" borderId="8" xfId="2" applyNumberFormat="1" applyFont="1" applyFill="1" applyBorder="1"/>
    <xf numFmtId="0" fontId="5" fillId="0" borderId="22" xfId="0" applyFont="1" applyBorder="1"/>
    <xf numFmtId="0" fontId="13" fillId="0" borderId="22" xfId="0" applyNumberFormat="1" applyFont="1" applyBorder="1" applyAlignment="1">
      <alignment horizontal="left"/>
    </xf>
    <xf numFmtId="164" fontId="5" fillId="0" borderId="0" xfId="1" applyNumberFormat="1" applyFont="1" applyBorder="1" applyAlignment="1"/>
    <xf numFmtId="164" fontId="5" fillId="0" borderId="8" xfId="1" applyNumberFormat="1" applyFont="1" applyBorder="1" applyAlignment="1"/>
    <xf numFmtId="165" fontId="5" fillId="0" borderId="0" xfId="2" applyNumberFormat="1" applyFont="1" applyBorder="1" applyAlignment="1"/>
    <xf numFmtId="10" fontId="5" fillId="0" borderId="8" xfId="2" applyNumberFormat="1" applyFont="1" applyBorder="1" applyAlignment="1"/>
    <xf numFmtId="164" fontId="5" fillId="0" borderId="0" xfId="1" applyNumberFormat="1" applyFont="1" applyFill="1" applyBorder="1" applyAlignment="1"/>
    <xf numFmtId="0" fontId="15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39" fontId="5" fillId="0" borderId="8" xfId="0" applyNumberFormat="1" applyFont="1" applyFill="1" applyBorder="1" applyAlignment="1">
      <alignment horizontal="right"/>
    </xf>
    <xf numFmtId="39" fontId="5" fillId="0" borderId="0" xfId="0" applyNumberFormat="1" applyFont="1" applyFill="1" applyBorder="1" applyAlignment="1">
      <alignment horizontal="right"/>
    </xf>
    <xf numFmtId="43" fontId="5" fillId="0" borderId="8" xfId="1" applyNumberFormat="1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3" fillId="0" borderId="6" xfId="0" applyNumberFormat="1" applyFont="1" applyBorder="1" applyAlignment="1">
      <alignment horizontal="left"/>
    </xf>
    <xf numFmtId="0" fontId="0" fillId="0" borderId="0" xfId="0" applyFill="1"/>
    <xf numFmtId="3" fontId="5" fillId="0" borderId="0" xfId="0" applyNumberFormat="1" applyFont="1" applyFill="1" applyBorder="1" applyAlignment="1"/>
    <xf numFmtId="165" fontId="3" fillId="0" borderId="16" xfId="2" applyNumberFormat="1" applyFont="1" applyFill="1" applyBorder="1" applyAlignment="1"/>
    <xf numFmtId="3" fontId="3" fillId="0" borderId="0" xfId="0" applyNumberFormat="1" applyFont="1" applyFill="1" applyBorder="1" applyAlignment="1">
      <alignment horizontal="right"/>
    </xf>
    <xf numFmtId="165" fontId="3" fillId="0" borderId="16" xfId="2" applyNumberFormat="1" applyFont="1" applyFill="1" applyBorder="1"/>
    <xf numFmtId="3" fontId="5" fillId="0" borderId="14" xfId="0" applyNumberFormat="1" applyFont="1" applyFill="1" applyBorder="1" applyAlignment="1"/>
    <xf numFmtId="164" fontId="3" fillId="0" borderId="6" xfId="1" applyNumberFormat="1" applyFont="1" applyBorder="1"/>
    <xf numFmtId="3" fontId="5" fillId="0" borderId="14" xfId="0" applyNumberFormat="1" applyFont="1" applyFill="1" applyBorder="1" applyAlignment="1">
      <alignment horizontal="right"/>
    </xf>
    <xf numFmtId="3" fontId="5" fillId="0" borderId="14" xfId="0" applyNumberFormat="1" applyFont="1" applyFill="1" applyBorder="1"/>
    <xf numFmtId="43" fontId="5" fillId="0" borderId="17" xfId="1" applyNumberFormat="1" applyFont="1" applyBorder="1"/>
    <xf numFmtId="165" fontId="5" fillId="0" borderId="14" xfId="2" applyNumberFormat="1" applyFont="1" applyFill="1" applyBorder="1" applyAlignment="1"/>
    <xf numFmtId="3" fontId="5" fillId="0" borderId="16" xfId="0" applyNumberFormat="1" applyFont="1" applyFill="1" applyBorder="1" applyAlignment="1"/>
    <xf numFmtId="3" fontId="3" fillId="0" borderId="18" xfId="0" applyNumberFormat="1" applyFont="1" applyFill="1" applyBorder="1" applyAlignment="1"/>
    <xf numFmtId="166" fontId="3" fillId="0" borderId="16" xfId="1" applyNumberFormat="1" applyFont="1" applyBorder="1"/>
    <xf numFmtId="164" fontId="3" fillId="0" borderId="2" xfId="1" applyNumberFormat="1" applyFont="1" applyBorder="1"/>
    <xf numFmtId="3" fontId="3" fillId="0" borderId="16" xfId="0" applyNumberFormat="1" applyFont="1" applyFill="1" applyBorder="1" applyAlignment="1"/>
    <xf numFmtId="3" fontId="3" fillId="0" borderId="16" xfId="0" applyNumberFormat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164" fontId="5" fillId="0" borderId="0" xfId="1" applyNumberFormat="1" applyFont="1" applyBorder="1"/>
    <xf numFmtId="3" fontId="5" fillId="0" borderId="14" xfId="0" applyNumberFormat="1" applyFont="1" applyBorder="1"/>
    <xf numFmtId="169" fontId="3" fillId="0" borderId="6" xfId="2" applyNumberFormat="1" applyFont="1" applyBorder="1"/>
    <xf numFmtId="37" fontId="7" fillId="0" borderId="0" xfId="0" applyNumberFormat="1" applyFont="1" applyBorder="1"/>
    <xf numFmtId="37" fontId="3" fillId="0" borderId="0" xfId="0" applyNumberFormat="1" applyFont="1" applyBorder="1"/>
    <xf numFmtId="164" fontId="3" fillId="0" borderId="16" xfId="1" applyNumberFormat="1" applyFont="1" applyBorder="1"/>
    <xf numFmtId="170" fontId="3" fillId="0" borderId="0" xfId="0" applyNumberFormat="1" applyFont="1" applyFill="1" applyBorder="1" applyAlignment="1"/>
    <xf numFmtId="170" fontId="3" fillId="0" borderId="16" xfId="0" applyNumberFormat="1" applyFont="1" applyFill="1" applyBorder="1" applyAlignment="1"/>
    <xf numFmtId="170" fontId="5" fillId="0" borderId="0" xfId="0" applyNumberFormat="1" applyFont="1" applyFill="1" applyBorder="1" applyAlignment="1"/>
    <xf numFmtId="3" fontId="5" fillId="0" borderId="13" xfId="0" applyNumberFormat="1" applyFont="1" applyBorder="1" applyAlignment="1">
      <alignment horizontal="right"/>
    </xf>
    <xf numFmtId="10" fontId="3" fillId="0" borderId="9" xfId="2" applyNumberFormat="1" applyFont="1" applyFill="1" applyBorder="1" applyAlignment="1"/>
    <xf numFmtId="10" fontId="5" fillId="0" borderId="17" xfId="2" applyNumberFormat="1" applyFont="1" applyFill="1" applyBorder="1" applyAlignment="1"/>
    <xf numFmtId="10" fontId="5" fillId="0" borderId="8" xfId="2" applyNumberFormat="1" applyFont="1" applyFill="1" applyBorder="1" applyAlignment="1"/>
    <xf numFmtId="10" fontId="3" fillId="0" borderId="19" xfId="2" applyNumberFormat="1" applyFont="1" applyFill="1" applyBorder="1" applyAlignment="1"/>
    <xf numFmtId="10" fontId="3" fillId="0" borderId="17" xfId="2" applyNumberFormat="1" applyFont="1" applyFill="1" applyBorder="1"/>
    <xf numFmtId="165" fontId="5" fillId="0" borderId="24" xfId="2" applyNumberFormat="1" applyFont="1" applyFill="1" applyBorder="1" applyAlignment="1"/>
    <xf numFmtId="4" fontId="5" fillId="0" borderId="15" xfId="0" applyNumberFormat="1" applyFont="1" applyFill="1" applyBorder="1"/>
    <xf numFmtId="10" fontId="5" fillId="0" borderId="8" xfId="2" applyNumberFormat="1" applyFont="1" applyFill="1" applyBorder="1" applyAlignment="1">
      <alignment horizontal="right"/>
    </xf>
    <xf numFmtId="10" fontId="5" fillId="0" borderId="15" xfId="2" applyNumberFormat="1" applyFont="1" applyFill="1" applyBorder="1"/>
    <xf numFmtId="10" fontId="5" fillId="0" borderId="15" xfId="2" applyNumberFormat="1" applyFont="1" applyBorder="1"/>
    <xf numFmtId="169" fontId="5" fillId="0" borderId="8" xfId="2" applyNumberFormat="1" applyFont="1" applyFill="1" applyBorder="1"/>
    <xf numFmtId="10" fontId="3" fillId="0" borderId="8" xfId="2" applyNumberFormat="1" applyFont="1" applyFill="1" applyBorder="1" applyAlignment="1">
      <alignment horizontal="right"/>
    </xf>
    <xf numFmtId="164" fontId="3" fillId="0" borderId="20" xfId="1" applyNumberFormat="1" applyFont="1" applyFill="1" applyBorder="1"/>
    <xf numFmtId="10" fontId="5" fillId="0" borderId="15" xfId="2" applyNumberFormat="1" applyFont="1" applyFill="1" applyBorder="1" applyAlignment="1">
      <alignment horizontal="right"/>
    </xf>
    <xf numFmtId="10" fontId="3" fillId="0" borderId="8" xfId="2" applyNumberFormat="1" applyFont="1" applyBorder="1"/>
    <xf numFmtId="10" fontId="13" fillId="0" borderId="23" xfId="2" applyNumberFormat="1" applyFont="1" applyFill="1" applyBorder="1"/>
    <xf numFmtId="10" fontId="5" fillId="0" borderId="8" xfId="2" applyNumberFormat="1" applyFont="1" applyFill="1" applyBorder="1"/>
    <xf numFmtId="169" fontId="5" fillId="0" borderId="8" xfId="2" applyNumberFormat="1" applyFont="1" applyFill="1" applyBorder="1" applyAlignment="1"/>
    <xf numFmtId="10" fontId="5" fillId="0" borderId="17" xfId="2" applyNumberFormat="1" applyFont="1" applyBorder="1"/>
    <xf numFmtId="0" fontId="5" fillId="2" borderId="25" xfId="0" applyFont="1" applyFill="1" applyBorder="1" applyAlignment="1">
      <alignment horizontal="center" wrapText="1"/>
    </xf>
    <xf numFmtId="10" fontId="3" fillId="0" borderId="16" xfId="2" applyNumberFormat="1" applyFont="1" applyFill="1" applyBorder="1"/>
    <xf numFmtId="10" fontId="3" fillId="0" borderId="17" xfId="2" applyNumberFormat="1" applyFont="1" applyFill="1" applyBorder="1" applyAlignment="1">
      <alignment horizontal="right"/>
    </xf>
    <xf numFmtId="10" fontId="3" fillId="0" borderId="16" xfId="2" applyNumberFormat="1" applyFont="1" applyFill="1" applyBorder="1" applyAlignment="1">
      <alignment horizontal="right"/>
    </xf>
    <xf numFmtId="10" fontId="5" fillId="0" borderId="26" xfId="2" applyNumberFormat="1" applyFont="1" applyBorder="1" applyAlignment="1"/>
    <xf numFmtId="43" fontId="5" fillId="0" borderId="8" xfId="1" applyNumberFormat="1" applyFont="1" applyBorder="1" applyAlignment="1"/>
    <xf numFmtId="10" fontId="5" fillId="0" borderId="27" xfId="2" applyNumberFormat="1" applyFont="1" applyBorder="1" applyAlignment="1"/>
    <xf numFmtId="43" fontId="5" fillId="0" borderId="17" xfId="1" applyNumberFormat="1" applyFont="1" applyBorder="1" applyAlignment="1"/>
    <xf numFmtId="10" fontId="5" fillId="0" borderId="28" xfId="2" applyNumberFormat="1" applyFont="1" applyBorder="1" applyAlignment="1"/>
    <xf numFmtId="10" fontId="3" fillId="0" borderId="26" xfId="2" applyNumberFormat="1" applyFont="1" applyFill="1" applyBorder="1" applyAlignment="1"/>
    <xf numFmtId="10" fontId="3" fillId="0" borderId="26" xfId="2" applyNumberFormat="1" applyFont="1" applyBorder="1" applyAlignment="1"/>
    <xf numFmtId="10" fontId="3" fillId="0" borderId="28" xfId="2" applyNumberFormat="1" applyFont="1" applyBorder="1" applyAlignment="1"/>
    <xf numFmtId="3" fontId="13" fillId="0" borderId="20" xfId="0" applyNumberFormat="1" applyFont="1" applyBorder="1"/>
    <xf numFmtId="3" fontId="13" fillId="0" borderId="30" xfId="0" applyNumberFormat="1" applyFont="1" applyBorder="1"/>
    <xf numFmtId="10" fontId="13" fillId="0" borderId="31" xfId="2" applyNumberFormat="1" applyFont="1" applyBorder="1"/>
    <xf numFmtId="164" fontId="3" fillId="0" borderId="8" xfId="1" applyNumberFormat="1" applyFont="1" applyBorder="1" applyAlignment="1"/>
    <xf numFmtId="164" fontId="5" fillId="0" borderId="17" xfId="1" applyNumberFormat="1" applyFont="1" applyBorder="1" applyAlignment="1"/>
    <xf numFmtId="164" fontId="5" fillId="0" borderId="32" xfId="1" applyNumberFormat="1" applyFont="1" applyBorder="1" applyAlignment="1"/>
    <xf numFmtId="10" fontId="5" fillId="0" borderId="33" xfId="2" applyNumberFormat="1" applyFont="1" applyBorder="1" applyAlignment="1"/>
    <xf numFmtId="10" fontId="5" fillId="0" borderId="17" xfId="2" applyNumberFormat="1" applyFont="1" applyBorder="1" applyAlignment="1"/>
    <xf numFmtId="10" fontId="3" fillId="0" borderId="8" xfId="2" applyNumberFormat="1" applyFont="1" applyBorder="1" applyAlignment="1"/>
    <xf numFmtId="10" fontId="3" fillId="0" borderId="17" xfId="2" applyNumberFormat="1" applyFont="1" applyBorder="1" applyAlignment="1"/>
    <xf numFmtId="10" fontId="5" fillId="0" borderId="34" xfId="2" applyNumberFormat="1" applyFont="1" applyFill="1" applyBorder="1" applyAlignment="1"/>
    <xf numFmtId="0" fontId="3" fillId="0" borderId="9" xfId="0" applyFont="1" applyBorder="1"/>
    <xf numFmtId="0" fontId="3" fillId="0" borderId="8" xfId="0" applyFont="1" applyBorder="1"/>
    <xf numFmtId="164" fontId="3" fillId="0" borderId="17" xfId="1" applyNumberFormat="1" applyFont="1" applyBorder="1" applyAlignment="1"/>
    <xf numFmtId="164" fontId="5" fillId="0" borderId="19" xfId="1" applyNumberFormat="1" applyFont="1" applyBorder="1" applyAlignment="1"/>
    <xf numFmtId="164" fontId="5" fillId="0" borderId="15" xfId="1" applyNumberFormat="1" applyFont="1" applyBorder="1" applyAlignment="1"/>
    <xf numFmtId="10" fontId="5" fillId="0" borderId="35" xfId="2" applyNumberFormat="1" applyFont="1" applyBorder="1" applyAlignment="1"/>
    <xf numFmtId="10" fontId="3" fillId="0" borderId="36" xfId="2" applyNumberFormat="1" applyFont="1" applyFill="1" applyBorder="1" applyAlignment="1"/>
    <xf numFmtId="3" fontId="3" fillId="0" borderId="29" xfId="0" applyNumberFormat="1" applyFont="1" applyFill="1" applyBorder="1" applyAlignment="1"/>
    <xf numFmtId="165" fontId="5" fillId="0" borderId="29" xfId="2" applyNumberFormat="1" applyFont="1" applyFill="1" applyBorder="1" applyAlignment="1"/>
    <xf numFmtId="3" fontId="3" fillId="0" borderId="29" xfId="0" applyNumberFormat="1" applyFont="1" applyFill="1" applyBorder="1"/>
    <xf numFmtId="165" fontId="5" fillId="0" borderId="36" xfId="2" applyNumberFormat="1" applyFont="1" applyFill="1" applyBorder="1" applyAlignment="1"/>
    <xf numFmtId="164" fontId="3" fillId="0" borderId="29" xfId="1" applyNumberFormat="1" applyFont="1" applyBorder="1" applyAlignment="1"/>
    <xf numFmtId="166" fontId="3" fillId="0" borderId="37" xfId="1" applyNumberFormat="1" applyFont="1" applyBorder="1"/>
    <xf numFmtId="10" fontId="5" fillId="0" borderId="9" xfId="2" applyNumberFormat="1" applyFont="1" applyBorder="1" applyAlignment="1"/>
    <xf numFmtId="10" fontId="3" fillId="0" borderId="15" xfId="2" applyNumberFormat="1" applyFont="1" applyFill="1" applyBorder="1" applyAlignment="1"/>
    <xf numFmtId="10" fontId="3" fillId="0" borderId="27" xfId="2" applyNumberFormat="1" applyFont="1" applyBorder="1" applyAlignment="1"/>
    <xf numFmtId="164" fontId="5" fillId="0" borderId="9" xfId="1" applyNumberFormat="1" applyFont="1" applyBorder="1" applyAlignment="1"/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zoomScale="80" zoomScaleNormal="80" workbookViewId="0">
      <selection activeCell="C20" sqref="C20"/>
    </sheetView>
  </sheetViews>
  <sheetFormatPr defaultRowHeight="15" x14ac:dyDescent="0.25"/>
  <cols>
    <col min="1" max="1" width="4.85546875" customWidth="1"/>
    <col min="2" max="2" width="3.28515625" customWidth="1"/>
    <col min="3" max="3" width="98.140625" customWidth="1"/>
    <col min="4" max="4" width="19.28515625" customWidth="1"/>
    <col min="5" max="5" width="17.28515625" bestFit="1" customWidth="1"/>
    <col min="6" max="6" width="18.140625" bestFit="1" customWidth="1"/>
    <col min="7" max="7" width="14.85546875" customWidth="1"/>
  </cols>
  <sheetData>
    <row r="1" spans="1:7" ht="16.5" thickBot="1" x14ac:dyDescent="0.3">
      <c r="A1" s="1"/>
      <c r="B1" s="2"/>
      <c r="C1" s="2"/>
      <c r="D1" s="3"/>
      <c r="E1" s="3"/>
      <c r="F1" s="3"/>
      <c r="G1" s="3"/>
    </row>
    <row r="2" spans="1:7" ht="24" thickBot="1" x14ac:dyDescent="0.4">
      <c r="A2" s="4" t="s">
        <v>0</v>
      </c>
      <c r="B2" s="5"/>
      <c r="C2" s="5"/>
      <c r="D2" s="280" t="s">
        <v>1</v>
      </c>
      <c r="E2" s="281"/>
      <c r="F2" s="281"/>
      <c r="G2" s="282"/>
    </row>
    <row r="3" spans="1:7" ht="33.75" thickBot="1" x14ac:dyDescent="0.4">
      <c r="A3" s="6" t="s">
        <v>2</v>
      </c>
      <c r="B3" s="7"/>
      <c r="C3" s="7"/>
      <c r="D3" s="8">
        <v>2022</v>
      </c>
      <c r="E3" s="8">
        <v>2021</v>
      </c>
      <c r="F3" s="8" t="s">
        <v>3</v>
      </c>
      <c r="G3" s="240" t="s">
        <v>206</v>
      </c>
    </row>
    <row r="4" spans="1:7" ht="16.5" thickBot="1" x14ac:dyDescent="0.3">
      <c r="A4" s="10" t="s">
        <v>4</v>
      </c>
      <c r="B4" s="11"/>
      <c r="C4" s="12"/>
      <c r="D4" s="14"/>
      <c r="E4" s="15"/>
      <c r="F4" s="15"/>
      <c r="G4" s="13"/>
    </row>
    <row r="5" spans="1:7" ht="15.75" x14ac:dyDescent="0.25">
      <c r="A5" s="16"/>
      <c r="B5" s="17"/>
      <c r="C5" s="17"/>
      <c r="D5" s="63"/>
      <c r="E5" s="18"/>
      <c r="F5" s="63"/>
      <c r="G5" s="63"/>
    </row>
    <row r="6" spans="1:7" ht="15.75" x14ac:dyDescent="0.25">
      <c r="A6" s="20"/>
      <c r="B6" s="21" t="s">
        <v>5</v>
      </c>
      <c r="C6" s="22"/>
      <c r="D6" s="24"/>
      <c r="E6" s="93"/>
      <c r="F6" s="24"/>
      <c r="G6" s="24"/>
    </row>
    <row r="7" spans="1:7" ht="15.75" x14ac:dyDescent="0.25">
      <c r="A7" s="25">
        <v>1</v>
      </c>
      <c r="B7" s="26"/>
      <c r="C7" s="27" t="s">
        <v>6</v>
      </c>
      <c r="D7" s="48">
        <v>12482576</v>
      </c>
      <c r="E7" s="23">
        <v>12136286</v>
      </c>
      <c r="F7" s="48">
        <v>346290</v>
      </c>
      <c r="G7" s="177">
        <v>2.8533440955494951E-2</v>
      </c>
    </row>
    <row r="8" spans="1:7" ht="15.75" x14ac:dyDescent="0.25">
      <c r="A8" s="25">
        <f>+A7+1</f>
        <v>2</v>
      </c>
      <c r="B8" s="26"/>
      <c r="C8" s="27" t="s">
        <v>7</v>
      </c>
      <c r="D8" s="48">
        <v>128669883</v>
      </c>
      <c r="E8" s="23">
        <v>121914093</v>
      </c>
      <c r="F8" s="48">
        <v>6755790</v>
      </c>
      <c r="G8" s="177">
        <v>5.5414348200088732E-2</v>
      </c>
    </row>
    <row r="9" spans="1:7" ht="15.75" x14ac:dyDescent="0.25">
      <c r="A9" s="25">
        <f>+A8+1</f>
        <v>3</v>
      </c>
      <c r="B9" s="26"/>
      <c r="C9" s="27" t="s">
        <v>8</v>
      </c>
      <c r="D9" s="48">
        <v>40669607</v>
      </c>
      <c r="E9" s="23">
        <v>36621425</v>
      </c>
      <c r="F9" s="48">
        <v>4048182</v>
      </c>
      <c r="G9" s="177">
        <v>0.11054135659658247</v>
      </c>
    </row>
    <row r="10" spans="1:7" ht="15.75" x14ac:dyDescent="0.25">
      <c r="A10" s="25">
        <f>+A9+1</f>
        <v>4</v>
      </c>
      <c r="B10" s="26"/>
      <c r="C10" s="28" t="s">
        <v>9</v>
      </c>
      <c r="D10" s="30">
        <v>88000276</v>
      </c>
      <c r="E10" s="29">
        <v>85292668</v>
      </c>
      <c r="F10" s="30">
        <v>2707608</v>
      </c>
      <c r="G10" s="221">
        <v>3.1744909187270354E-2</v>
      </c>
    </row>
    <row r="11" spans="1:7" ht="16.5" thickBot="1" x14ac:dyDescent="0.3">
      <c r="A11" s="25">
        <v>5</v>
      </c>
      <c r="B11" s="31" t="s">
        <v>10</v>
      </c>
      <c r="C11" s="31"/>
      <c r="D11" s="32">
        <v>0.14184700966165151</v>
      </c>
      <c r="E11" s="203">
        <v>0.14228990937415628</v>
      </c>
      <c r="F11" s="32">
        <v>-4.42899712504774E-4</v>
      </c>
      <c r="G11" s="32">
        <v>-3.1126572112724718E-3</v>
      </c>
    </row>
    <row r="12" spans="1:7" ht="16.5" thickTop="1" x14ac:dyDescent="0.25">
      <c r="A12" s="25"/>
      <c r="B12" s="26"/>
      <c r="C12" s="21"/>
      <c r="D12" s="24"/>
      <c r="E12" s="93"/>
      <c r="F12" s="24"/>
      <c r="G12" s="24"/>
    </row>
    <row r="13" spans="1:7" ht="15.75" x14ac:dyDescent="0.25">
      <c r="A13" s="35"/>
      <c r="B13" s="21" t="s">
        <v>11</v>
      </c>
      <c r="C13" s="22"/>
      <c r="D13" s="24"/>
      <c r="E13" s="93"/>
      <c r="F13" s="24"/>
      <c r="G13" s="24"/>
    </row>
    <row r="14" spans="1:7" ht="15.75" x14ac:dyDescent="0.25">
      <c r="A14" s="37">
        <f>+A11+1</f>
        <v>6</v>
      </c>
      <c r="B14" s="36"/>
      <c r="C14" s="38" t="s">
        <v>12</v>
      </c>
      <c r="D14" s="41">
        <v>11015156221.923077</v>
      </c>
      <c r="E14" s="204">
        <v>10682271333</v>
      </c>
      <c r="F14" s="41">
        <v>332884888.92307663</v>
      </c>
      <c r="G14" s="222">
        <v>3.1162369738233331E-2</v>
      </c>
    </row>
    <row r="15" spans="1:7" ht="15.75" x14ac:dyDescent="0.25">
      <c r="A15" s="37">
        <f>+A14+1</f>
        <v>7</v>
      </c>
      <c r="B15" s="36"/>
      <c r="C15" s="27" t="s">
        <v>13</v>
      </c>
      <c r="D15" s="43">
        <v>11015156221.923077</v>
      </c>
      <c r="E15" s="76">
        <v>10682271333</v>
      </c>
      <c r="F15" s="43">
        <v>332884888.92307663</v>
      </c>
      <c r="G15" s="141">
        <v>3.1162369738233331E-2</v>
      </c>
    </row>
    <row r="16" spans="1:7" ht="15.75" x14ac:dyDescent="0.25">
      <c r="A16" s="37">
        <f>+A15+1</f>
        <v>8</v>
      </c>
      <c r="B16" s="36"/>
      <c r="C16" s="27" t="s">
        <v>14</v>
      </c>
      <c r="D16" s="44">
        <v>4885751606.2674828</v>
      </c>
      <c r="E16" s="194">
        <v>4588107405.563796</v>
      </c>
      <c r="F16" s="44">
        <v>297644200.70368671</v>
      </c>
      <c r="G16" s="223">
        <v>6.4872980162309773E-2</v>
      </c>
    </row>
    <row r="17" spans="1:7" ht="15.75" x14ac:dyDescent="0.25">
      <c r="A17" s="37">
        <f>+A16+1</f>
        <v>9</v>
      </c>
      <c r="B17" s="22"/>
      <c r="C17" s="45" t="s">
        <v>15</v>
      </c>
      <c r="D17" s="46">
        <v>4885751606.2674828</v>
      </c>
      <c r="E17" s="205">
        <v>4588107405.563796</v>
      </c>
      <c r="F17" s="46">
        <v>297644200.70368671</v>
      </c>
      <c r="G17" s="224">
        <v>6.4872980162309773E-2</v>
      </c>
    </row>
    <row r="18" spans="1:7" ht="15.75" x14ac:dyDescent="0.25">
      <c r="A18" s="25">
        <f>+A17+1</f>
        <v>10</v>
      </c>
      <c r="B18" s="36"/>
      <c r="C18" s="47" t="s">
        <v>16</v>
      </c>
      <c r="D18" s="43">
        <v>6129404615.6555939</v>
      </c>
      <c r="E18" s="76">
        <v>6094163927.436204</v>
      </c>
      <c r="F18" s="43">
        <v>35240688.219389915</v>
      </c>
      <c r="G18" s="141">
        <v>5.7826944990328746E-3</v>
      </c>
    </row>
    <row r="19" spans="1:7" ht="15.75" x14ac:dyDescent="0.25">
      <c r="A19" s="35"/>
      <c r="B19" s="36"/>
      <c r="C19" s="36"/>
      <c r="D19" s="48"/>
      <c r="E19" s="23"/>
      <c r="F19" s="34"/>
      <c r="G19" s="141"/>
    </row>
    <row r="20" spans="1:7" ht="15.75" x14ac:dyDescent="0.25">
      <c r="A20" s="37">
        <f>+A18+1</f>
        <v>11</v>
      </c>
      <c r="B20" s="36"/>
      <c r="C20" s="36" t="s">
        <v>17</v>
      </c>
      <c r="D20" s="50">
        <v>1672837497.3229842</v>
      </c>
      <c r="E20" s="174">
        <v>1635767060.3424673</v>
      </c>
      <c r="F20" s="50">
        <v>37070436.980516911</v>
      </c>
      <c r="G20" s="141">
        <v>2.2662418066271475E-2</v>
      </c>
    </row>
    <row r="21" spans="1:7" ht="16.5" thickBot="1" x14ac:dyDescent="0.3">
      <c r="A21" s="25">
        <f>+A20+1</f>
        <v>12</v>
      </c>
      <c r="B21" s="51" t="s">
        <v>18</v>
      </c>
      <c r="C21" s="51"/>
      <c r="D21" s="32">
        <v>0.15186688809674753</v>
      </c>
      <c r="E21" s="203">
        <v>0.15312914354545606</v>
      </c>
      <c r="F21" s="32">
        <v>-1.2622554487085325E-3</v>
      </c>
      <c r="G21" s="162">
        <v>-8.2430778327564711E-3</v>
      </c>
    </row>
    <row r="22" spans="1:7" ht="16.5" thickTop="1" x14ac:dyDescent="0.25">
      <c r="A22" s="35"/>
      <c r="B22" s="22"/>
      <c r="C22" s="22"/>
      <c r="D22" s="48"/>
      <c r="E22" s="23"/>
      <c r="F22" s="34"/>
      <c r="G22" s="221"/>
    </row>
    <row r="23" spans="1:7" ht="15.75" x14ac:dyDescent="0.25">
      <c r="A23" s="37">
        <f>+A21+1</f>
        <v>13</v>
      </c>
      <c r="B23" s="26"/>
      <c r="C23" s="53" t="s">
        <v>19</v>
      </c>
      <c r="D23" s="50">
        <v>1121190636.2389548</v>
      </c>
      <c r="E23" s="174">
        <v>1115492133.9461346</v>
      </c>
      <c r="F23" s="50">
        <v>5698502.2928202152</v>
      </c>
      <c r="G23" s="225">
        <v>5.1085096159856807E-3</v>
      </c>
    </row>
    <row r="24" spans="1:7" ht="16.5" thickBot="1" x14ac:dyDescent="0.3">
      <c r="A24" s="25">
        <f>+A23+1</f>
        <v>14</v>
      </c>
      <c r="B24" s="51" t="s">
        <v>20</v>
      </c>
      <c r="C24" s="51"/>
      <c r="D24" s="32">
        <v>0.18291999085445163</v>
      </c>
      <c r="E24" s="203">
        <v>0.18304268595797663</v>
      </c>
      <c r="F24" s="32">
        <v>-1.2269510352500013E-4</v>
      </c>
      <c r="G24" s="226">
        <v>-6.7030869265745341E-4</v>
      </c>
    </row>
    <row r="25" spans="1:7" ht="16.5" thickTop="1" x14ac:dyDescent="0.25">
      <c r="A25" s="54"/>
      <c r="B25" s="26"/>
      <c r="C25" s="21"/>
      <c r="D25" s="56"/>
      <c r="E25" s="206"/>
      <c r="F25" s="57"/>
      <c r="G25" s="56"/>
    </row>
    <row r="26" spans="1:7" ht="15.75" x14ac:dyDescent="0.25">
      <c r="A26" s="58" t="s">
        <v>21</v>
      </c>
      <c r="B26" s="11"/>
      <c r="C26" s="12"/>
      <c r="D26" s="60"/>
      <c r="E26" s="59"/>
      <c r="F26" s="60"/>
      <c r="G26" s="60"/>
    </row>
    <row r="27" spans="1:7" ht="15.75" x14ac:dyDescent="0.25">
      <c r="A27" s="61"/>
      <c r="B27" s="62"/>
      <c r="C27" s="33"/>
      <c r="D27" s="48"/>
      <c r="E27" s="23"/>
      <c r="F27" s="63"/>
      <c r="G27" s="48"/>
    </row>
    <row r="28" spans="1:7" ht="15.75" x14ac:dyDescent="0.25">
      <c r="A28" s="64"/>
      <c r="B28" s="21" t="str">
        <f>"Plant In Service  (Note "&amp;B309&amp;")"</f>
        <v>Plant In Service  (Note )</v>
      </c>
      <c r="C28" s="33"/>
      <c r="D28" s="48"/>
      <c r="E28" s="23"/>
      <c r="F28" s="48"/>
      <c r="G28" s="48"/>
    </row>
    <row r="29" spans="1:7" ht="15.75" x14ac:dyDescent="0.25">
      <c r="A29" s="37">
        <f>+A24+1</f>
        <v>15</v>
      </c>
      <c r="B29" s="65"/>
      <c r="C29" s="53" t="s">
        <v>22</v>
      </c>
      <c r="D29" s="48">
        <v>1487776384.6153846</v>
      </c>
      <c r="E29" s="23">
        <v>1463931153.8461537</v>
      </c>
      <c r="F29" s="43">
        <v>23845230.769230843</v>
      </c>
      <c r="G29" s="141">
        <v>1.6288491918887579E-2</v>
      </c>
    </row>
    <row r="30" spans="1:7" ht="15.75" x14ac:dyDescent="0.25">
      <c r="A30" s="37">
        <f>+A29+1</f>
        <v>16</v>
      </c>
      <c r="B30" s="65"/>
      <c r="C30" s="66" t="s">
        <v>23</v>
      </c>
      <c r="D30" s="67">
        <v>37017986.416666664</v>
      </c>
      <c r="E30" s="40">
        <v>16547530.042327372</v>
      </c>
      <c r="F30" s="39">
        <v>20470456.37433929</v>
      </c>
      <c r="G30" s="68">
        <v>1.2370702045548405</v>
      </c>
    </row>
    <row r="31" spans="1:7" ht="15.75" x14ac:dyDescent="0.25">
      <c r="A31" s="37">
        <f>+A30+1</f>
        <v>17</v>
      </c>
      <c r="B31" s="65"/>
      <c r="C31" s="21" t="s">
        <v>24</v>
      </c>
      <c r="D31" s="44">
        <v>1524794371.0320513</v>
      </c>
      <c r="E31" s="194">
        <v>1480478683.8884811</v>
      </c>
      <c r="F31" s="44">
        <v>44315687.143570185</v>
      </c>
      <c r="G31" s="223">
        <v>2.9933350358800789E-2</v>
      </c>
    </row>
    <row r="32" spans="1:7" ht="15.75" x14ac:dyDescent="0.25">
      <c r="A32" s="37"/>
      <c r="B32" s="65"/>
      <c r="C32" s="21"/>
      <c r="D32" s="48"/>
      <c r="E32" s="23"/>
      <c r="F32" s="48"/>
      <c r="G32" s="48"/>
    </row>
    <row r="33" spans="1:7" ht="15.75" x14ac:dyDescent="0.25">
      <c r="A33" s="37">
        <f>+A31+1</f>
        <v>18</v>
      </c>
      <c r="B33" s="65"/>
      <c r="C33" s="53" t="s">
        <v>25</v>
      </c>
      <c r="D33" s="48">
        <v>679287910.86240005</v>
      </c>
      <c r="E33" s="23">
        <v>704182794.0625</v>
      </c>
      <c r="F33" s="43">
        <v>-24894883.200099945</v>
      </c>
      <c r="G33" s="141">
        <v>-3.5352870604064189E-2</v>
      </c>
    </row>
    <row r="34" spans="1:7" ht="15.75" x14ac:dyDescent="0.25">
      <c r="A34" s="37">
        <f>A33+1</f>
        <v>19</v>
      </c>
      <c r="B34" s="65"/>
      <c r="C34" s="66" t="s">
        <v>26</v>
      </c>
      <c r="D34" s="68">
        <v>0.12209229286559851</v>
      </c>
      <c r="E34" s="69">
        <v>0.12974871842074526</v>
      </c>
      <c r="F34" s="68">
        <v>-7.6564255551467425E-3</v>
      </c>
      <c r="G34" s="68">
        <v>-5.9009643011029331E-2</v>
      </c>
    </row>
    <row r="35" spans="1:7" ht="15.75" x14ac:dyDescent="0.25">
      <c r="A35" s="37">
        <f>A34+1</f>
        <v>20</v>
      </c>
      <c r="B35" s="65"/>
      <c r="C35" s="53" t="s">
        <v>27</v>
      </c>
      <c r="D35" s="43">
        <v>82935818.553072721</v>
      </c>
      <c r="E35" s="76">
        <v>91366815.063548952</v>
      </c>
      <c r="F35" s="43">
        <v>-8430996.5104762316</v>
      </c>
      <c r="G35" s="141">
        <v>-9.2276353341332579E-2</v>
      </c>
    </row>
    <row r="36" spans="1:7" ht="15.75" x14ac:dyDescent="0.25">
      <c r="A36" s="37">
        <f>A35+1</f>
        <v>21</v>
      </c>
      <c r="B36" s="65"/>
      <c r="C36" s="53" t="s">
        <v>28</v>
      </c>
      <c r="D36" s="67">
        <v>493885764</v>
      </c>
      <c r="E36" s="40">
        <v>484015168</v>
      </c>
      <c r="F36" s="39">
        <v>9870596</v>
      </c>
      <c r="G36" s="68">
        <v>2.0393154290569669E-2</v>
      </c>
    </row>
    <row r="37" spans="1:7" ht="15.75" x14ac:dyDescent="0.25">
      <c r="A37" s="37">
        <f>+A36+1</f>
        <v>22</v>
      </c>
      <c r="B37" s="65"/>
      <c r="C37" s="28" t="s">
        <v>29</v>
      </c>
      <c r="D37" s="43">
        <v>493885764</v>
      </c>
      <c r="E37" s="76">
        <v>484015168</v>
      </c>
      <c r="F37" s="43">
        <v>9870596</v>
      </c>
      <c r="G37" s="141">
        <v>2.0393154290569669E-2</v>
      </c>
    </row>
    <row r="38" spans="1:7" ht="15.75" x14ac:dyDescent="0.25">
      <c r="A38" s="37">
        <f>+A37+1</f>
        <v>23</v>
      </c>
      <c r="B38" s="65"/>
      <c r="C38" s="70" t="s">
        <v>30</v>
      </c>
      <c r="D38" s="71">
        <v>0.14184700966165151</v>
      </c>
      <c r="E38" s="195">
        <v>0.14228990937415628</v>
      </c>
      <c r="F38" s="68">
        <v>-4.42899712504774E-4</v>
      </c>
      <c r="G38" s="68">
        <v>-3.1126572112724718E-3</v>
      </c>
    </row>
    <row r="39" spans="1:7" ht="15.75" x14ac:dyDescent="0.25">
      <c r="A39" s="37">
        <f>+A38+1</f>
        <v>24</v>
      </c>
      <c r="B39" s="27"/>
      <c r="C39" s="72" t="s">
        <v>31</v>
      </c>
      <c r="D39" s="44">
        <v>70056218.737860143</v>
      </c>
      <c r="E39" s="194">
        <v>68870474.390437022</v>
      </c>
      <c r="F39" s="44">
        <v>1185744.3474231213</v>
      </c>
      <c r="G39" s="223">
        <v>1.7217020180534247E-2</v>
      </c>
    </row>
    <row r="40" spans="1:7" ht="15.75" x14ac:dyDescent="0.25">
      <c r="A40" s="64"/>
      <c r="B40" s="27"/>
      <c r="C40" s="21"/>
      <c r="D40" s="48"/>
      <c r="E40" s="23"/>
      <c r="F40" s="48"/>
      <c r="G40" s="48"/>
    </row>
    <row r="41" spans="1:7" ht="16.5" thickBot="1" x14ac:dyDescent="0.3">
      <c r="A41" s="37">
        <f>+A39+1</f>
        <v>25</v>
      </c>
      <c r="B41" s="73" t="s">
        <v>32</v>
      </c>
      <c r="C41" s="73"/>
      <c r="D41" s="74">
        <v>1677786408.3229842</v>
      </c>
      <c r="E41" s="201">
        <v>1640715973.3424673</v>
      </c>
      <c r="F41" s="75">
        <v>37070434.980516911</v>
      </c>
      <c r="G41" s="162">
        <v>2.259405989995758E-2</v>
      </c>
    </row>
    <row r="42" spans="1:7" ht="16.5" thickTop="1" x14ac:dyDescent="0.25">
      <c r="A42" s="64"/>
      <c r="B42" s="27"/>
      <c r="C42" s="27"/>
      <c r="D42" s="48"/>
      <c r="E42" s="23"/>
      <c r="F42" s="48"/>
      <c r="G42" s="48"/>
    </row>
    <row r="43" spans="1:7" ht="15.75" x14ac:dyDescent="0.25">
      <c r="A43" s="37"/>
      <c r="B43" s="21" t="s">
        <v>33</v>
      </c>
      <c r="C43" s="21"/>
      <c r="D43" s="48"/>
      <c r="E43" s="23"/>
      <c r="F43" s="48"/>
      <c r="G43" s="48"/>
    </row>
    <row r="44" spans="1:7" ht="15.75" x14ac:dyDescent="0.25">
      <c r="A44" s="64"/>
      <c r="B44" s="33"/>
      <c r="C44" s="33"/>
      <c r="D44" s="48"/>
      <c r="E44" s="23"/>
      <c r="F44" s="48"/>
      <c r="G44" s="48"/>
    </row>
    <row r="45" spans="1:7" ht="15.75" x14ac:dyDescent="0.25">
      <c r="A45" s="37">
        <f>+A41+1</f>
        <v>26</v>
      </c>
      <c r="B45" s="65"/>
      <c r="C45" s="66" t="s">
        <v>34</v>
      </c>
      <c r="D45" s="67">
        <v>490315998.34440559</v>
      </c>
      <c r="E45" s="40">
        <v>461390215.71764207</v>
      </c>
      <c r="F45" s="39">
        <v>28925782.626763523</v>
      </c>
      <c r="G45" s="68">
        <v>6.2692665863693334E-2</v>
      </c>
    </row>
    <row r="46" spans="1:7" ht="15.75" x14ac:dyDescent="0.25">
      <c r="A46" s="37">
        <f>A45+1</f>
        <v>27</v>
      </c>
      <c r="B46" s="65"/>
      <c r="C46" s="21" t="s">
        <v>35</v>
      </c>
      <c r="D46" s="43">
        <v>490315998.34440559</v>
      </c>
      <c r="E46" s="76">
        <v>461390215.71764207</v>
      </c>
      <c r="F46" s="43">
        <v>28925782.626763523</v>
      </c>
      <c r="G46" s="141">
        <v>6.2692665863693334E-2</v>
      </c>
    </row>
    <row r="47" spans="1:7" ht="15.75" x14ac:dyDescent="0.25">
      <c r="A47" s="37"/>
      <c r="B47" s="65"/>
      <c r="C47" s="53"/>
      <c r="D47" s="43"/>
      <c r="E47" s="76"/>
      <c r="F47" s="43"/>
      <c r="G47" s="141"/>
    </row>
    <row r="48" spans="1:7" ht="15.75" x14ac:dyDescent="0.25">
      <c r="A48" s="37">
        <f>A46+1</f>
        <v>28</v>
      </c>
      <c r="B48" s="65"/>
      <c r="C48" s="53" t="s">
        <v>36</v>
      </c>
      <c r="D48" s="48">
        <v>311822526.44280005</v>
      </c>
      <c r="E48" s="23">
        <v>318389181.64999998</v>
      </c>
      <c r="F48" s="43">
        <v>-6566655.2071999311</v>
      </c>
      <c r="G48" s="141">
        <v>-2.0624617875423128E-2</v>
      </c>
    </row>
    <row r="49" spans="1:7" ht="15.75" x14ac:dyDescent="0.25">
      <c r="A49" s="37">
        <f>A48+1</f>
        <v>29</v>
      </c>
      <c r="B49" s="65"/>
      <c r="C49" s="66" t="s">
        <v>26</v>
      </c>
      <c r="D49" s="225">
        <v>0.10540272554384801</v>
      </c>
      <c r="E49" s="241">
        <v>9.9488751602832021E-2</v>
      </c>
      <c r="F49" s="68">
        <v>5.9139739410159903E-3</v>
      </c>
      <c r="G49" s="68">
        <v>5.9443644087776901E-2</v>
      </c>
    </row>
    <row r="50" spans="1:7" ht="15.75" x14ac:dyDescent="0.25">
      <c r="A50" s="37">
        <f>A49+1</f>
        <v>30</v>
      </c>
      <c r="B50" s="65"/>
      <c r="C50" s="53" t="s">
        <v>27</v>
      </c>
      <c r="D50" s="48">
        <v>32866944.173039742</v>
      </c>
      <c r="E50" s="23">
        <v>31676142.206205811</v>
      </c>
      <c r="F50" s="43">
        <v>1190801.9668339305</v>
      </c>
      <c r="G50" s="141">
        <v>3.7593023767920682E-2</v>
      </c>
    </row>
    <row r="51" spans="1:7" ht="15.75" x14ac:dyDescent="0.25">
      <c r="A51" s="37">
        <f>+A50+1</f>
        <v>31</v>
      </c>
      <c r="B51" s="65"/>
      <c r="C51" s="53" t="s">
        <v>37</v>
      </c>
      <c r="D51" s="48">
        <v>107655566</v>
      </c>
      <c r="E51" s="23">
        <v>105387395</v>
      </c>
      <c r="F51" s="43">
        <v>2268171</v>
      </c>
      <c r="G51" s="141">
        <v>2.1522222842684364E-2</v>
      </c>
    </row>
    <row r="52" spans="1:7" ht="15.75" x14ac:dyDescent="0.25">
      <c r="A52" s="37">
        <f>+A51+1</f>
        <v>32</v>
      </c>
      <c r="B52" s="65"/>
      <c r="C52" s="66" t="s">
        <v>38</v>
      </c>
      <c r="D52" s="67">
        <v>93010762</v>
      </c>
      <c r="E52" s="40">
        <v>85831846</v>
      </c>
      <c r="F52" s="39">
        <v>7178916</v>
      </c>
      <c r="G52" s="68">
        <v>8.3639305625560004E-2</v>
      </c>
    </row>
    <row r="53" spans="1:7" ht="15.75" x14ac:dyDescent="0.25">
      <c r="A53" s="37">
        <f>+A52+1</f>
        <v>33</v>
      </c>
      <c r="B53" s="26"/>
      <c r="C53" s="78" t="s">
        <v>15</v>
      </c>
      <c r="D53" s="43">
        <v>200666328</v>
      </c>
      <c r="E53" s="76">
        <v>191219241</v>
      </c>
      <c r="F53" s="43">
        <v>9447087</v>
      </c>
      <c r="G53" s="141">
        <v>4.9404479123520841E-2</v>
      </c>
    </row>
    <row r="54" spans="1:7" ht="15.75" x14ac:dyDescent="0.25">
      <c r="A54" s="37">
        <f>+A53+1</f>
        <v>34</v>
      </c>
      <c r="B54" s="26"/>
      <c r="C54" s="78" t="str">
        <f>+C38</f>
        <v>Wage &amp; Salary Allocation Factor</v>
      </c>
      <c r="D54" s="71">
        <v>0.14184700966165151</v>
      </c>
      <c r="E54" s="195">
        <v>0.14228990937415628</v>
      </c>
      <c r="F54" s="68">
        <v>-4.42899712504774E-4</v>
      </c>
      <c r="G54" s="68">
        <v>-3.1126572112724718E-3</v>
      </c>
    </row>
    <row r="55" spans="1:7" ht="15.75" x14ac:dyDescent="0.25">
      <c r="A55" s="37">
        <f>+A54+1</f>
        <v>35</v>
      </c>
      <c r="B55" s="36"/>
      <c r="C55" s="79" t="s">
        <v>39</v>
      </c>
      <c r="D55" s="44">
        <v>28463918.566584129</v>
      </c>
      <c r="E55" s="194">
        <v>27208568.47248495</v>
      </c>
      <c r="F55" s="44">
        <v>1255350.0940991789</v>
      </c>
      <c r="G55" s="223">
        <v>4.6138042704035293E-2</v>
      </c>
    </row>
    <row r="56" spans="1:7" ht="15.75" x14ac:dyDescent="0.25">
      <c r="A56" s="64"/>
      <c r="B56" s="36"/>
      <c r="C56" s="36"/>
      <c r="D56" s="48"/>
      <c r="E56" s="23"/>
      <c r="F56" s="43"/>
      <c r="G56" s="141"/>
    </row>
    <row r="57" spans="1:7" ht="16.5" thickBot="1" x14ac:dyDescent="0.3">
      <c r="A57" s="37">
        <f>+A55+1</f>
        <v>36</v>
      </c>
      <c r="B57" s="51" t="s">
        <v>40</v>
      </c>
      <c r="C57" s="51"/>
      <c r="D57" s="74">
        <v>551646861.08402944</v>
      </c>
      <c r="E57" s="201">
        <v>520274926.3963328</v>
      </c>
      <c r="F57" s="74">
        <v>31371934.687696636</v>
      </c>
      <c r="G57" s="227">
        <v>6.029876339610158E-2</v>
      </c>
    </row>
    <row r="58" spans="1:7" ht="16.5" thickTop="1" x14ac:dyDescent="0.25">
      <c r="A58" s="64"/>
      <c r="B58" s="36"/>
      <c r="C58" s="36"/>
      <c r="D58" s="50"/>
      <c r="E58" s="174"/>
      <c r="F58" s="43"/>
      <c r="G58" s="141"/>
    </row>
    <row r="59" spans="1:7" ht="16.5" thickBot="1" x14ac:dyDescent="0.3">
      <c r="A59" s="37">
        <f>+A57+1</f>
        <v>37</v>
      </c>
      <c r="B59" s="51" t="s">
        <v>41</v>
      </c>
      <c r="C59" s="51"/>
      <c r="D59" s="74">
        <v>1126139547.2389548</v>
      </c>
      <c r="E59" s="201">
        <v>1120441046.9461346</v>
      </c>
      <c r="F59" s="74">
        <v>5698500.2928202152</v>
      </c>
      <c r="G59" s="227">
        <v>5.085943886429369E-3</v>
      </c>
    </row>
    <row r="60" spans="1:7" ht="16.5" thickTop="1" x14ac:dyDescent="0.25">
      <c r="A60" s="35"/>
      <c r="B60" s="36"/>
      <c r="C60" s="36"/>
      <c r="D60" s="24"/>
      <c r="E60" s="93"/>
      <c r="F60" s="81"/>
      <c r="G60" s="24"/>
    </row>
    <row r="61" spans="1:7" ht="15.75" x14ac:dyDescent="0.25">
      <c r="A61" s="58" t="s">
        <v>42</v>
      </c>
      <c r="B61" s="12"/>
      <c r="C61" s="12"/>
      <c r="D61" s="60"/>
      <c r="E61" s="59"/>
      <c r="F61" s="60"/>
      <c r="G61" s="60"/>
    </row>
    <row r="62" spans="1:7" ht="16.5" thickBot="1" x14ac:dyDescent="0.3">
      <c r="A62" s="82"/>
      <c r="B62" s="83"/>
      <c r="C62" s="83"/>
      <c r="D62" s="24"/>
      <c r="E62" s="93"/>
      <c r="F62" s="84"/>
      <c r="G62" s="24"/>
    </row>
    <row r="63" spans="1:7" ht="15.75" x14ac:dyDescent="0.25">
      <c r="A63" s="85"/>
      <c r="B63" s="86" t="s">
        <v>43</v>
      </c>
      <c r="C63" s="87"/>
      <c r="D63" s="88"/>
      <c r="E63" s="207"/>
      <c r="F63" s="88"/>
      <c r="G63" s="88"/>
    </row>
    <row r="64" spans="1:7" ht="15.75" x14ac:dyDescent="0.25">
      <c r="A64" s="64">
        <f>+A59+1</f>
        <v>38</v>
      </c>
      <c r="B64" s="89"/>
      <c r="C64" s="22" t="s">
        <v>44</v>
      </c>
      <c r="D64" s="39">
        <v>-214310113.0175609</v>
      </c>
      <c r="E64" s="208">
        <v>-220254628.07562336</v>
      </c>
      <c r="F64" s="39">
        <v>5944515.058062464</v>
      </c>
      <c r="G64" s="68">
        <v>-2.698928558278214E-2</v>
      </c>
    </row>
    <row r="65" spans="1:8" ht="15.75" x14ac:dyDescent="0.25">
      <c r="A65" s="37">
        <f>+A64+1</f>
        <v>39</v>
      </c>
      <c r="B65" s="27"/>
      <c r="C65" s="90" t="s">
        <v>45</v>
      </c>
      <c r="D65" s="91">
        <v>-214310113.0175609</v>
      </c>
      <c r="E65" s="186">
        <v>-220254628.07562336</v>
      </c>
      <c r="F65" s="91">
        <v>5944515.058062464</v>
      </c>
      <c r="G65" s="228">
        <v>-2.698928558278214E-2</v>
      </c>
    </row>
    <row r="66" spans="1:8" ht="15.75" x14ac:dyDescent="0.25">
      <c r="A66" s="64"/>
      <c r="B66" s="27"/>
      <c r="C66" s="89"/>
      <c r="D66" s="24"/>
      <c r="E66" s="93"/>
      <c r="F66" s="24"/>
      <c r="G66" s="24"/>
    </row>
    <row r="67" spans="1:8" ht="15.75" x14ac:dyDescent="0.25">
      <c r="A67" s="64">
        <f>+A65+1</f>
        <v>40</v>
      </c>
      <c r="B67" s="9" t="s">
        <v>46</v>
      </c>
      <c r="C67" s="89"/>
      <c r="D67" s="48">
        <v>0</v>
      </c>
      <c r="E67" s="23">
        <v>0</v>
      </c>
      <c r="F67" s="43"/>
      <c r="G67" s="141"/>
    </row>
    <row r="68" spans="1:8" ht="15.75" x14ac:dyDescent="0.25">
      <c r="A68" s="64"/>
      <c r="B68" s="27"/>
      <c r="C68" s="89"/>
      <c r="D68" s="24"/>
      <c r="E68" s="93"/>
      <c r="F68" s="24"/>
      <c r="G68" s="24"/>
    </row>
    <row r="69" spans="1:8" ht="15.75" x14ac:dyDescent="0.25">
      <c r="A69" s="37"/>
      <c r="B69" s="9" t="s">
        <v>47</v>
      </c>
      <c r="C69" s="89"/>
      <c r="D69" s="48"/>
      <c r="E69" s="23"/>
      <c r="F69" s="48"/>
      <c r="G69" s="48"/>
      <c r="H69" s="193"/>
    </row>
    <row r="70" spans="1:8" ht="15.75" x14ac:dyDescent="0.25">
      <c r="A70" s="64">
        <f>+A67+1</f>
        <v>41</v>
      </c>
      <c r="B70" s="27"/>
      <c r="C70" s="89" t="s">
        <v>48</v>
      </c>
      <c r="D70" s="91">
        <v>-9989448.9664552491</v>
      </c>
      <c r="E70" s="186">
        <v>-13330208.820356838</v>
      </c>
      <c r="F70" s="91">
        <v>3340759.8539015893</v>
      </c>
      <c r="G70" s="228">
        <v>-0.25061571794733217</v>
      </c>
      <c r="H70" s="193"/>
    </row>
    <row r="71" spans="1:8" ht="15.75" x14ac:dyDescent="0.25">
      <c r="A71" s="37"/>
      <c r="B71" s="94"/>
      <c r="C71" s="33"/>
      <c r="D71" s="48"/>
      <c r="E71" s="23"/>
      <c r="F71" s="48"/>
      <c r="G71" s="48"/>
      <c r="H71" s="193"/>
    </row>
    <row r="72" spans="1:8" ht="15.75" x14ac:dyDescent="0.25">
      <c r="A72" s="37"/>
      <c r="B72" s="89" t="s">
        <v>49</v>
      </c>
      <c r="C72" s="70"/>
      <c r="D72" s="48"/>
      <c r="E72" s="23"/>
      <c r="F72" s="48"/>
      <c r="G72" s="48"/>
      <c r="H72" s="193"/>
    </row>
    <row r="73" spans="1:8" ht="15.75" x14ac:dyDescent="0.25">
      <c r="A73" s="37">
        <f>+A70+1</f>
        <v>42</v>
      </c>
      <c r="B73" s="95"/>
      <c r="C73" s="96" t="s">
        <v>50</v>
      </c>
      <c r="D73" s="97">
        <v>6050989.4869231898</v>
      </c>
      <c r="E73" s="209">
        <v>4223181.3343954356</v>
      </c>
      <c r="F73" s="39">
        <v>1827808.1525277542</v>
      </c>
      <c r="G73" s="68">
        <v>0.43280361599472067</v>
      </c>
      <c r="H73" s="193"/>
    </row>
    <row r="74" spans="1:8" ht="15.75" x14ac:dyDescent="0.25">
      <c r="A74" s="37">
        <f>+A73+1</f>
        <v>43</v>
      </c>
      <c r="B74" s="94"/>
      <c r="C74" s="9" t="s">
        <v>51</v>
      </c>
      <c r="D74" s="91">
        <v>6050989.4869231898</v>
      </c>
      <c r="E74" s="186">
        <v>4223181.3343954356</v>
      </c>
      <c r="F74" s="91">
        <v>1827808.1525277542</v>
      </c>
      <c r="G74" s="228">
        <v>0.43280361599472067</v>
      </c>
      <c r="H74" s="193"/>
    </row>
    <row r="75" spans="1:8" ht="15.75" x14ac:dyDescent="0.25">
      <c r="A75" s="37"/>
      <c r="B75" s="94"/>
      <c r="C75" s="9"/>
      <c r="D75" s="48"/>
      <c r="E75" s="23"/>
      <c r="F75" s="48"/>
      <c r="G75" s="48"/>
      <c r="H75" s="193"/>
    </row>
    <row r="76" spans="1:8" ht="15.75" x14ac:dyDescent="0.25">
      <c r="A76" s="37">
        <f>+A74+1</f>
        <v>44</v>
      </c>
      <c r="B76" s="21" t="s">
        <v>52</v>
      </c>
      <c r="C76" s="33"/>
      <c r="D76" s="98">
        <v>4948911</v>
      </c>
      <c r="E76" s="99">
        <v>4948913</v>
      </c>
      <c r="F76" s="44">
        <v>-2</v>
      </c>
      <c r="G76" s="223">
        <v>-4.0412914916871646E-7</v>
      </c>
      <c r="H76" s="193"/>
    </row>
    <row r="77" spans="1:8" ht="15.75" x14ac:dyDescent="0.25">
      <c r="A77" s="37"/>
      <c r="B77" s="21"/>
      <c r="C77" s="33"/>
      <c r="D77" s="98"/>
      <c r="E77" s="99"/>
      <c r="F77" s="98"/>
      <c r="G77" s="98"/>
      <c r="H77" s="193"/>
    </row>
    <row r="78" spans="1:8" ht="15.75" x14ac:dyDescent="0.25">
      <c r="A78" s="37">
        <f>+A76+1</f>
        <v>45</v>
      </c>
      <c r="B78" s="21" t="s">
        <v>53</v>
      </c>
      <c r="C78" s="33"/>
      <c r="D78" s="101">
        <v>0</v>
      </c>
      <c r="E78" s="100">
        <v>0</v>
      </c>
      <c r="F78" s="43"/>
      <c r="G78" s="141"/>
      <c r="H78" s="193"/>
    </row>
    <row r="79" spans="1:8" ht="15.75" x14ac:dyDescent="0.25">
      <c r="A79" s="37">
        <f>+A78+1</f>
        <v>46</v>
      </c>
      <c r="B79" s="21" t="s">
        <v>54</v>
      </c>
      <c r="C79" s="33"/>
      <c r="D79" s="101">
        <v>0</v>
      </c>
      <c r="E79" s="100">
        <v>0</v>
      </c>
      <c r="F79" s="43"/>
      <c r="G79" s="141"/>
      <c r="H79" s="193"/>
    </row>
    <row r="80" spans="1:8" ht="15.75" x14ac:dyDescent="0.25">
      <c r="A80" s="37"/>
      <c r="B80" s="94"/>
      <c r="C80" s="9"/>
      <c r="D80" s="48"/>
      <c r="E80" s="23"/>
      <c r="F80" s="48"/>
      <c r="G80" s="48"/>
      <c r="H80" s="193"/>
    </row>
    <row r="81" spans="1:8" ht="15.75" x14ac:dyDescent="0.25">
      <c r="A81" s="37"/>
      <c r="B81" s="89" t="s">
        <v>55</v>
      </c>
      <c r="C81" s="27"/>
      <c r="D81" s="48"/>
      <c r="E81" s="23"/>
      <c r="F81" s="48"/>
      <c r="G81" s="48"/>
      <c r="H81" s="193"/>
    </row>
    <row r="82" spans="1:8" ht="15.75" x14ac:dyDescent="0.25">
      <c r="A82" s="64">
        <f>+A79+1</f>
        <v>47</v>
      </c>
      <c r="B82" s="27"/>
      <c r="C82" s="27" t="s">
        <v>56</v>
      </c>
      <c r="D82" s="48">
        <v>663701.38461538462</v>
      </c>
      <c r="E82" s="23">
        <v>278413.95076923078</v>
      </c>
      <c r="F82" s="43">
        <v>385287.43384615384</v>
      </c>
      <c r="G82" s="141">
        <v>1.3838654017934158</v>
      </c>
      <c r="H82" s="193"/>
    </row>
    <row r="83" spans="1:8" ht="15.75" x14ac:dyDescent="0.25">
      <c r="A83" s="37">
        <f>+A82+1</f>
        <v>48</v>
      </c>
      <c r="B83" s="94"/>
      <c r="C83" s="96" t="s">
        <v>30</v>
      </c>
      <c r="D83" s="71">
        <v>0.14184700966165151</v>
      </c>
      <c r="E83" s="195">
        <v>0.14228990937415628</v>
      </c>
      <c r="F83" s="68">
        <v>-4.42899712504774E-4</v>
      </c>
      <c r="G83" s="68">
        <v>-3.1126572112724718E-3</v>
      </c>
      <c r="H83" s="193"/>
    </row>
    <row r="84" spans="1:8" ht="15.75" x14ac:dyDescent="0.25">
      <c r="A84" s="37">
        <f>+A83+1</f>
        <v>49</v>
      </c>
      <c r="B84" s="94"/>
      <c r="C84" s="70" t="s">
        <v>57</v>
      </c>
      <c r="D84" s="92">
        <v>94144.056715989951</v>
      </c>
      <c r="E84" s="196">
        <v>39615.495823454658</v>
      </c>
      <c r="F84" s="43">
        <v>54528.560892535294</v>
      </c>
      <c r="G84" s="141">
        <v>1.3764452459598207</v>
      </c>
    </row>
    <row r="85" spans="1:8" ht="15.75" x14ac:dyDescent="0.25">
      <c r="A85" s="37">
        <f>+A84+1</f>
        <v>50</v>
      </c>
      <c r="B85" s="94"/>
      <c r="C85" s="70" t="s">
        <v>58</v>
      </c>
      <c r="D85" s="97">
        <v>696695</v>
      </c>
      <c r="E85" s="209">
        <v>662078.92834811297</v>
      </c>
      <c r="F85" s="39">
        <v>34616.071651887032</v>
      </c>
      <c r="G85" s="68">
        <v>5.2283904787989756E-2</v>
      </c>
    </row>
    <row r="86" spans="1:8" ht="15.75" x14ac:dyDescent="0.25">
      <c r="A86" s="37">
        <f>+A85+1</f>
        <v>51</v>
      </c>
      <c r="B86" s="94"/>
      <c r="C86" s="102" t="s">
        <v>59</v>
      </c>
      <c r="D86" s="98">
        <v>790839.05671598995</v>
      </c>
      <c r="E86" s="99">
        <v>701694.42417156766</v>
      </c>
      <c r="F86" s="44">
        <v>89144.632544422289</v>
      </c>
      <c r="G86" s="223">
        <v>0.12704195654635272</v>
      </c>
    </row>
    <row r="87" spans="1:8" ht="15.75" x14ac:dyDescent="0.25">
      <c r="A87" s="37"/>
      <c r="B87" s="94"/>
      <c r="C87" s="70"/>
      <c r="D87" s="24"/>
      <c r="E87" s="93"/>
      <c r="F87" s="24"/>
      <c r="G87" s="24"/>
    </row>
    <row r="88" spans="1:8" ht="15.75" x14ac:dyDescent="0.25">
      <c r="A88" s="37"/>
      <c r="B88" s="89" t="s">
        <v>60</v>
      </c>
      <c r="C88" s="27"/>
      <c r="D88" s="48"/>
      <c r="E88" s="23"/>
      <c r="F88" s="48"/>
      <c r="G88" s="48"/>
    </row>
    <row r="89" spans="1:8" ht="15.75" x14ac:dyDescent="0.25">
      <c r="A89" s="37">
        <f>+A86+1</f>
        <v>52</v>
      </c>
      <c r="B89" s="94"/>
      <c r="C89" s="70" t="s">
        <v>61</v>
      </c>
      <c r="D89" s="92">
        <v>45647217.486434452</v>
      </c>
      <c r="E89" s="196">
        <v>43823570.988704957</v>
      </c>
      <c r="F89" s="43">
        <v>1823646.4977294952</v>
      </c>
      <c r="G89" s="141">
        <v>4.1613370535219962E-2</v>
      </c>
    </row>
    <row r="90" spans="1:8" ht="15.75" x14ac:dyDescent="0.25">
      <c r="A90" s="37">
        <f>+A89+1</f>
        <v>53</v>
      </c>
      <c r="B90" s="94"/>
      <c r="C90" s="77" t="s">
        <v>62</v>
      </c>
      <c r="D90" s="104">
        <v>0</v>
      </c>
      <c r="E90" s="103">
        <v>0</v>
      </c>
      <c r="F90" s="104"/>
      <c r="G90" s="104"/>
    </row>
    <row r="91" spans="1:8" ht="15.75" x14ac:dyDescent="0.25">
      <c r="A91" s="37">
        <f>+A90+1</f>
        <v>54</v>
      </c>
      <c r="B91" s="105"/>
      <c r="C91" s="90" t="s">
        <v>63</v>
      </c>
      <c r="D91" s="107">
        <v>0</v>
      </c>
      <c r="E91" s="210">
        <v>0</v>
      </c>
      <c r="F91" s="107"/>
      <c r="G91" s="107"/>
    </row>
    <row r="92" spans="1:8" ht="15.75" x14ac:dyDescent="0.25">
      <c r="A92" s="37"/>
      <c r="B92" s="105"/>
      <c r="C92" s="89"/>
      <c r="D92" s="109"/>
      <c r="E92" s="211"/>
      <c r="F92" s="109"/>
      <c r="G92" s="109"/>
    </row>
    <row r="93" spans="1:8" ht="15.75" x14ac:dyDescent="0.25">
      <c r="A93" s="110"/>
      <c r="B93" s="89" t="s">
        <v>64</v>
      </c>
      <c r="C93" s="106"/>
      <c r="D93" s="109"/>
      <c r="E93" s="211"/>
      <c r="F93" s="109"/>
      <c r="G93" s="109"/>
    </row>
    <row r="94" spans="1:8" ht="15.75" x14ac:dyDescent="0.25">
      <c r="A94" s="37">
        <f>+A91+1</f>
        <v>55</v>
      </c>
      <c r="B94" s="36"/>
      <c r="C94" s="27" t="s">
        <v>65</v>
      </c>
      <c r="D94" s="24">
        <v>0</v>
      </c>
      <c r="E94" s="93">
        <v>0</v>
      </c>
      <c r="F94" s="24"/>
      <c r="G94" s="24"/>
    </row>
    <row r="95" spans="1:8" ht="15.75" x14ac:dyDescent="0.25">
      <c r="A95" s="35">
        <f>+A94+1</f>
        <v>56</v>
      </c>
      <c r="B95" s="36"/>
      <c r="C95" s="38" t="s">
        <v>66</v>
      </c>
      <c r="D95" s="67">
        <v>0</v>
      </c>
      <c r="E95" s="40">
        <v>0</v>
      </c>
      <c r="F95" s="67"/>
      <c r="G95" s="67"/>
    </row>
    <row r="96" spans="1:8" ht="15.75" x14ac:dyDescent="0.25">
      <c r="A96" s="35">
        <f>+A95+1</f>
        <v>57</v>
      </c>
      <c r="B96" s="36"/>
      <c r="C96" s="36" t="s">
        <v>67</v>
      </c>
      <c r="D96" s="98">
        <v>0</v>
      </c>
      <c r="E96" s="99">
        <v>0</v>
      </c>
      <c r="F96" s="98"/>
      <c r="G96" s="98"/>
    </row>
    <row r="97" spans="1:7" ht="15.75" x14ac:dyDescent="0.25">
      <c r="A97" s="35"/>
      <c r="B97" s="36"/>
      <c r="C97" s="36"/>
      <c r="D97" s="24"/>
      <c r="E97" s="93"/>
      <c r="F97" s="24"/>
      <c r="G97" s="24"/>
    </row>
    <row r="98" spans="1:7" ht="16.5" thickBot="1" x14ac:dyDescent="0.3">
      <c r="A98" s="35">
        <f>+A96+1</f>
        <v>58</v>
      </c>
      <c r="B98" s="51" t="s">
        <v>68</v>
      </c>
      <c r="C98" s="51"/>
      <c r="D98" s="74">
        <v>-212508822.44037697</v>
      </c>
      <c r="E98" s="201">
        <v>-223711048.1374132</v>
      </c>
      <c r="F98" s="74">
        <v>11202225.697036237</v>
      </c>
      <c r="G98" s="229">
        <v>-5.0074530472698581E-2</v>
      </c>
    </row>
    <row r="99" spans="1:7" ht="16.5" thickTop="1" x14ac:dyDescent="0.25">
      <c r="A99" s="35"/>
      <c r="B99" s="36"/>
      <c r="C99" s="36"/>
      <c r="D99" s="24"/>
      <c r="E99" s="93"/>
      <c r="F99" s="43"/>
      <c r="G99" s="221"/>
    </row>
    <row r="100" spans="1:7" ht="16.5" thickBot="1" x14ac:dyDescent="0.3">
      <c r="A100" s="25">
        <f>+A98+1</f>
        <v>59</v>
      </c>
      <c r="B100" s="51" t="s">
        <v>69</v>
      </c>
      <c r="C100" s="51"/>
      <c r="D100" s="112">
        <v>913630724.79857779</v>
      </c>
      <c r="E100" s="212">
        <v>896729998.8087213</v>
      </c>
      <c r="F100" s="112">
        <v>16900725.989856482</v>
      </c>
      <c r="G100" s="230">
        <v>1.884706211714628E-2</v>
      </c>
    </row>
    <row r="101" spans="1:7" ht="17.25" thickTop="1" thickBot="1" x14ac:dyDescent="0.3">
      <c r="A101" s="113"/>
      <c r="B101" s="114"/>
      <c r="C101" s="114"/>
      <c r="D101" s="115">
        <v>0.92702637739912075</v>
      </c>
      <c r="E101" s="213">
        <v>0.92858444648545257</v>
      </c>
      <c r="F101" s="68">
        <v>-1.5580690863318258E-3</v>
      </c>
      <c r="G101" s="221">
        <v>-1.6778970315827219E-3</v>
      </c>
    </row>
    <row r="102" spans="1:7" ht="16.5" thickBot="1" x14ac:dyDescent="0.3">
      <c r="A102" s="58" t="s">
        <v>70</v>
      </c>
      <c r="B102" s="11"/>
      <c r="C102" s="116"/>
      <c r="D102" s="60"/>
      <c r="E102" s="59"/>
      <c r="F102" s="60"/>
      <c r="G102" s="60"/>
    </row>
    <row r="103" spans="1:7" ht="15.75" x14ac:dyDescent="0.25">
      <c r="A103" s="117"/>
      <c r="B103" s="17"/>
      <c r="C103" s="17"/>
      <c r="D103" s="19"/>
      <c r="E103" s="18"/>
      <c r="F103" s="63"/>
      <c r="G103" s="19"/>
    </row>
    <row r="104" spans="1:7" ht="15.75" x14ac:dyDescent="0.25">
      <c r="A104" s="25"/>
      <c r="B104" s="21" t="s">
        <v>71</v>
      </c>
      <c r="C104" s="22"/>
      <c r="D104" s="48"/>
      <c r="E104" s="23"/>
      <c r="F104" s="24"/>
      <c r="G104" s="24"/>
    </row>
    <row r="105" spans="1:7" ht="15.75" x14ac:dyDescent="0.25">
      <c r="A105" s="37">
        <f>+A100+1</f>
        <v>60</v>
      </c>
      <c r="B105" s="26"/>
      <c r="C105" s="53" t="s">
        <v>71</v>
      </c>
      <c r="D105" s="48">
        <v>163949025</v>
      </c>
      <c r="E105" s="23">
        <v>144926373</v>
      </c>
      <c r="F105" s="48">
        <v>19022652</v>
      </c>
      <c r="G105" s="177">
        <v>0.13125735231088687</v>
      </c>
    </row>
    <row r="106" spans="1:7" ht="15.75" x14ac:dyDescent="0.25">
      <c r="A106" s="37">
        <f>+A105+1</f>
        <v>61</v>
      </c>
      <c r="B106" s="65"/>
      <c r="C106" s="53" t="s">
        <v>72</v>
      </c>
      <c r="D106" s="48">
        <v>0</v>
      </c>
      <c r="E106" s="23">
        <v>0</v>
      </c>
      <c r="F106" s="48"/>
      <c r="G106" s="177"/>
    </row>
    <row r="107" spans="1:7" ht="15.75" x14ac:dyDescent="0.25">
      <c r="A107" s="37">
        <f>+A106+1</f>
        <v>62</v>
      </c>
      <c r="B107" s="65"/>
      <c r="C107" s="53" t="s">
        <v>73</v>
      </c>
      <c r="D107" s="48">
        <v>3912846.6267772615</v>
      </c>
      <c r="E107" s="23">
        <v>4408008.2536050361</v>
      </c>
      <c r="F107" s="43">
        <v>-495161.62682777457</v>
      </c>
      <c r="G107" s="141">
        <v>-0.11233228214189768</v>
      </c>
    </row>
    <row r="108" spans="1:7" ht="15.75" x14ac:dyDescent="0.25">
      <c r="A108" s="37">
        <f>+A107+1</f>
        <v>63</v>
      </c>
      <c r="B108" s="26"/>
      <c r="C108" s="53" t="s">
        <v>74</v>
      </c>
      <c r="D108" s="67">
        <v>138512724.88999999</v>
      </c>
      <c r="E108" s="40">
        <v>120117957</v>
      </c>
      <c r="F108" s="67">
        <v>18394767.889999986</v>
      </c>
      <c r="G108" s="68">
        <v>0.1531392004111424</v>
      </c>
    </row>
    <row r="109" spans="1:7" ht="15.75" x14ac:dyDescent="0.25">
      <c r="A109" s="37">
        <f>+A108+1</f>
        <v>64</v>
      </c>
      <c r="B109" s="33"/>
      <c r="C109" s="72" t="s">
        <v>71</v>
      </c>
      <c r="D109" s="44">
        <v>21523453.483222753</v>
      </c>
      <c r="E109" s="194">
        <v>20400407.746394962</v>
      </c>
      <c r="F109" s="44">
        <v>1123045.7368277907</v>
      </c>
      <c r="G109" s="223">
        <v>5.5050161290342278E-2</v>
      </c>
    </row>
    <row r="110" spans="1:7" ht="15.75" x14ac:dyDescent="0.25">
      <c r="A110" s="37"/>
      <c r="B110" s="65"/>
      <c r="C110" s="21"/>
      <c r="D110" s="48"/>
      <c r="E110" s="23"/>
      <c r="F110" s="48"/>
      <c r="G110" s="48"/>
    </row>
    <row r="111" spans="1:7" ht="15.75" x14ac:dyDescent="0.25">
      <c r="A111" s="37"/>
      <c r="B111" s="21" t="s">
        <v>75</v>
      </c>
      <c r="C111" s="33"/>
      <c r="D111" s="48"/>
      <c r="E111" s="23"/>
      <c r="F111" s="48"/>
      <c r="G111" s="48"/>
    </row>
    <row r="112" spans="1:7" ht="15.75" x14ac:dyDescent="0.25">
      <c r="A112" s="37">
        <f>+A109+1</f>
        <v>65</v>
      </c>
      <c r="B112" s="65"/>
      <c r="C112" s="53" t="s">
        <v>76</v>
      </c>
      <c r="D112" s="43">
        <v>160147165</v>
      </c>
      <c r="E112" s="23">
        <v>150921068</v>
      </c>
      <c r="F112" s="48">
        <v>9226097</v>
      </c>
      <c r="G112" s="177">
        <v>6.1131935535998196E-2</v>
      </c>
    </row>
    <row r="113" spans="1:7" ht="15.75" x14ac:dyDescent="0.25">
      <c r="A113" s="37">
        <f>+A112+1</f>
        <v>66</v>
      </c>
      <c r="B113" s="65"/>
      <c r="C113" s="53" t="s">
        <v>77</v>
      </c>
      <c r="D113" s="48">
        <v>168890</v>
      </c>
      <c r="E113" s="23">
        <v>168890</v>
      </c>
      <c r="F113" s="48">
        <v>0</v>
      </c>
      <c r="G113" s="177">
        <v>0</v>
      </c>
    </row>
    <row r="114" spans="1:7" ht="15.75" x14ac:dyDescent="0.25">
      <c r="A114" s="37">
        <f>+A113+1</f>
        <v>67</v>
      </c>
      <c r="B114" s="65"/>
      <c r="C114" s="53" t="s">
        <v>78</v>
      </c>
      <c r="D114" s="43">
        <v>6082479</v>
      </c>
      <c r="E114" s="23">
        <v>5294417</v>
      </c>
      <c r="F114" s="48">
        <v>788062</v>
      </c>
      <c r="G114" s="177">
        <v>0.14884773904284457</v>
      </c>
    </row>
    <row r="115" spans="1:7" ht="15.75" x14ac:dyDescent="0.25">
      <c r="A115" s="37">
        <f t="shared" ref="A115:A120" si="0">+A114+1</f>
        <v>68</v>
      </c>
      <c r="B115" s="65"/>
      <c r="C115" s="53" t="s">
        <v>79</v>
      </c>
      <c r="D115" s="43">
        <v>18424521</v>
      </c>
      <c r="E115" s="23">
        <v>10013719</v>
      </c>
      <c r="F115" s="48">
        <v>8410802</v>
      </c>
      <c r="G115" s="177">
        <v>0.83992790290999775</v>
      </c>
    </row>
    <row r="116" spans="1:7" ht="15.75" x14ac:dyDescent="0.25">
      <c r="A116" s="37">
        <f t="shared" si="0"/>
        <v>69</v>
      </c>
      <c r="B116" s="65"/>
      <c r="C116" s="53" t="s">
        <v>80</v>
      </c>
      <c r="D116" s="43">
        <v>55714</v>
      </c>
      <c r="E116" s="23">
        <v>17479</v>
      </c>
      <c r="F116" s="48">
        <v>38235</v>
      </c>
      <c r="G116" s="177">
        <v>2.1874821214028262</v>
      </c>
    </row>
    <row r="117" spans="1:7" ht="15.75" x14ac:dyDescent="0.25">
      <c r="A117" s="37">
        <f t="shared" si="0"/>
        <v>70</v>
      </c>
      <c r="B117" s="65"/>
      <c r="C117" s="53" t="s">
        <v>81</v>
      </c>
      <c r="D117" s="67"/>
      <c r="E117" s="40"/>
      <c r="F117" s="67"/>
      <c r="G117" s="67"/>
    </row>
    <row r="118" spans="1:7" ht="15.75" x14ac:dyDescent="0.25">
      <c r="A118" s="37">
        <f t="shared" si="0"/>
        <v>71</v>
      </c>
      <c r="B118" s="65"/>
      <c r="C118" s="72" t="s">
        <v>82</v>
      </c>
      <c r="D118" s="43">
        <v>135415561</v>
      </c>
      <c r="E118" s="76">
        <v>135426563</v>
      </c>
      <c r="F118" s="43">
        <v>-11002</v>
      </c>
      <c r="G118" s="141">
        <v>-8.123960142147298E-5</v>
      </c>
    </row>
    <row r="119" spans="1:7" ht="15.75" x14ac:dyDescent="0.25">
      <c r="A119" s="37">
        <f t="shared" si="0"/>
        <v>72</v>
      </c>
      <c r="B119" s="65"/>
      <c r="C119" s="53" t="s">
        <v>30</v>
      </c>
      <c r="D119" s="71">
        <v>0.14184700966165151</v>
      </c>
      <c r="E119" s="195">
        <v>0.14228990937415628</v>
      </c>
      <c r="F119" s="39">
        <v>-4.42899712504774E-4</v>
      </c>
      <c r="G119" s="68">
        <v>-3.1126572112724718E-3</v>
      </c>
    </row>
    <row r="120" spans="1:7" ht="15.75" x14ac:dyDescent="0.25">
      <c r="A120" s="37">
        <f t="shared" si="0"/>
        <v>73</v>
      </c>
      <c r="B120" s="65"/>
      <c r="C120" s="72" t="s">
        <v>83</v>
      </c>
      <c r="D120" s="44">
        <v>19208292.389504958</v>
      </c>
      <c r="E120" s="194">
        <v>19269833.376123466</v>
      </c>
      <c r="F120" s="44">
        <v>-61540.986618507653</v>
      </c>
      <c r="G120" s="223">
        <v>-3.193643941662765E-3</v>
      </c>
    </row>
    <row r="121" spans="1:7" ht="15.75" x14ac:dyDescent="0.25">
      <c r="A121" s="37"/>
      <c r="B121" s="65"/>
      <c r="C121" s="21"/>
      <c r="D121" s="48"/>
      <c r="E121" s="23"/>
      <c r="F121" s="43"/>
      <c r="G121" s="141"/>
    </row>
    <row r="122" spans="1:7" ht="15.75" x14ac:dyDescent="0.25">
      <c r="A122" s="37"/>
      <c r="B122" s="21" t="s">
        <v>84</v>
      </c>
      <c r="C122" s="27"/>
      <c r="D122" s="48"/>
      <c r="E122" s="23"/>
      <c r="F122" s="43"/>
      <c r="G122" s="141"/>
    </row>
    <row r="123" spans="1:7" ht="15.75" x14ac:dyDescent="0.25">
      <c r="A123" s="37">
        <f>+A120+1</f>
        <v>74</v>
      </c>
      <c r="B123" s="94"/>
      <c r="C123" s="70" t="s">
        <v>85</v>
      </c>
      <c r="D123" s="48">
        <v>3733642.039329187</v>
      </c>
      <c r="E123" s="23">
        <v>3124310.3442683667</v>
      </c>
      <c r="F123" s="43">
        <v>609331.69506082032</v>
      </c>
      <c r="G123" s="141">
        <v>0.19502918337759118</v>
      </c>
    </row>
    <row r="124" spans="1:7" ht="15.75" x14ac:dyDescent="0.25">
      <c r="A124" s="37">
        <f>+A123+1</f>
        <v>75</v>
      </c>
      <c r="B124" s="94"/>
      <c r="C124" s="96" t="s">
        <v>86</v>
      </c>
      <c r="D124" s="67">
        <v>0</v>
      </c>
      <c r="E124" s="40">
        <v>0</v>
      </c>
      <c r="F124" s="39"/>
      <c r="G124" s="68"/>
    </row>
    <row r="125" spans="1:7" ht="15.75" x14ac:dyDescent="0.25">
      <c r="A125" s="37">
        <f>+A124+1</f>
        <v>76</v>
      </c>
      <c r="B125" s="94"/>
      <c r="C125" s="70" t="s">
        <v>87</v>
      </c>
      <c r="D125" s="119">
        <v>3733642.039329187</v>
      </c>
      <c r="E125" s="108">
        <v>3124310.3442683667</v>
      </c>
      <c r="F125" s="119">
        <v>609331.69506082032</v>
      </c>
      <c r="G125" s="231">
        <v>0.19502918337759118</v>
      </c>
    </row>
    <row r="126" spans="1:7" ht="15.75" x14ac:dyDescent="0.25">
      <c r="A126" s="37"/>
      <c r="B126" s="94"/>
      <c r="C126" s="70"/>
      <c r="D126" s="48"/>
      <c r="E126" s="23"/>
      <c r="F126" s="43"/>
      <c r="G126" s="141"/>
    </row>
    <row r="127" spans="1:7" ht="15.75" x14ac:dyDescent="0.25">
      <c r="A127" s="37">
        <f>+A125+1</f>
        <v>77</v>
      </c>
      <c r="B127" s="94"/>
      <c r="C127" s="70" t="s">
        <v>88</v>
      </c>
      <c r="D127" s="48">
        <v>6082479</v>
      </c>
      <c r="E127" s="23">
        <v>5294417</v>
      </c>
      <c r="F127" s="43">
        <v>788062</v>
      </c>
      <c r="G127" s="141">
        <v>0.14884773904284457</v>
      </c>
    </row>
    <row r="128" spans="1:7" ht="15.75" x14ac:dyDescent="0.25">
      <c r="A128" s="37">
        <f>+A127+1</f>
        <v>78</v>
      </c>
      <c r="B128" s="94"/>
      <c r="C128" s="70" t="s">
        <v>86</v>
      </c>
      <c r="D128" s="67">
        <v>0</v>
      </c>
      <c r="E128" s="40">
        <v>0</v>
      </c>
      <c r="F128" s="39"/>
      <c r="G128" s="68"/>
    </row>
    <row r="129" spans="1:7" ht="15.75" x14ac:dyDescent="0.25">
      <c r="A129" s="37">
        <f>+A128+1</f>
        <v>79</v>
      </c>
      <c r="B129" s="94"/>
      <c r="C129" s="120" t="s">
        <v>9</v>
      </c>
      <c r="D129" s="92">
        <v>6082479</v>
      </c>
      <c r="E129" s="196">
        <v>5294417</v>
      </c>
      <c r="F129" s="92">
        <v>788062</v>
      </c>
      <c r="G129" s="232">
        <v>0.14884773904284457</v>
      </c>
    </row>
    <row r="130" spans="1:7" ht="15.75" x14ac:dyDescent="0.25">
      <c r="A130" s="37">
        <f>+A129+1</f>
        <v>80</v>
      </c>
      <c r="B130" s="65"/>
      <c r="C130" s="120" t="s">
        <v>89</v>
      </c>
      <c r="D130" s="121">
        <v>0.19430064195495889</v>
      </c>
      <c r="E130" s="197">
        <v>0.19435936419782596</v>
      </c>
      <c r="F130" s="68">
        <v>-5.872224286707084E-5</v>
      </c>
      <c r="G130" s="68">
        <v>-3.0213230584198264E-4</v>
      </c>
    </row>
    <row r="131" spans="1:7" ht="15.75" x14ac:dyDescent="0.25">
      <c r="A131" s="37">
        <f>+A130+1</f>
        <v>81</v>
      </c>
      <c r="B131" s="65"/>
      <c r="C131" s="72" t="s">
        <v>90</v>
      </c>
      <c r="D131" s="119">
        <v>1181829.5743775563</v>
      </c>
      <c r="E131" s="108">
        <v>1029019.5219181611</v>
      </c>
      <c r="F131" s="119">
        <v>152810.05245939526</v>
      </c>
      <c r="G131" s="231">
        <v>0.14850063502638622</v>
      </c>
    </row>
    <row r="132" spans="1:7" ht="15.75" x14ac:dyDescent="0.25">
      <c r="A132" s="25"/>
      <c r="B132" s="26"/>
      <c r="C132" s="21"/>
      <c r="D132" s="24"/>
      <c r="E132" s="93"/>
      <c r="F132" s="43"/>
      <c r="G132" s="141"/>
    </row>
    <row r="133" spans="1:7" ht="16.5" thickBot="1" x14ac:dyDescent="0.3">
      <c r="A133" s="25">
        <f>+A131+1</f>
        <v>82</v>
      </c>
      <c r="B133" s="26"/>
      <c r="C133" s="31" t="s">
        <v>91</v>
      </c>
      <c r="D133" s="122">
        <v>45647217.486434452</v>
      </c>
      <c r="E133" s="198">
        <v>43823570.988704957</v>
      </c>
      <c r="F133" s="122">
        <v>1823646.4977294952</v>
      </c>
      <c r="G133" s="162">
        <v>4.1613370535219962E-2</v>
      </c>
    </row>
    <row r="134" spans="1:7" ht="17.25" thickTop="1" thickBot="1" x14ac:dyDescent="0.3">
      <c r="A134" s="123"/>
      <c r="B134" s="124"/>
      <c r="C134" s="125"/>
      <c r="D134" s="126"/>
      <c r="E134" s="199"/>
      <c r="F134" s="81"/>
      <c r="G134" s="233"/>
    </row>
    <row r="135" spans="1:7" ht="15.75" x14ac:dyDescent="0.25">
      <c r="A135" s="58" t="s">
        <v>92</v>
      </c>
      <c r="B135" s="11"/>
      <c r="C135" s="116"/>
      <c r="D135" s="60"/>
      <c r="E135" s="59"/>
      <c r="F135" s="60"/>
      <c r="G135" s="60"/>
    </row>
    <row r="136" spans="1:7" ht="15.75" x14ac:dyDescent="0.25">
      <c r="A136" s="127"/>
      <c r="B136" s="26"/>
      <c r="C136" s="21"/>
      <c r="D136" s="24"/>
      <c r="E136" s="93"/>
      <c r="F136" s="84"/>
      <c r="G136" s="48"/>
    </row>
    <row r="137" spans="1:7" ht="15.75" x14ac:dyDescent="0.25">
      <c r="A137" s="35"/>
      <c r="B137" s="128" t="str">
        <f>"Depreciation Expense  (Note "&amp;B310&amp;")"</f>
        <v>Depreciation Expense  (Note )</v>
      </c>
      <c r="C137" s="27"/>
      <c r="D137" s="48"/>
      <c r="E137" s="23"/>
      <c r="F137" s="48"/>
      <c r="G137" s="48"/>
    </row>
    <row r="138" spans="1:7" ht="15.75" x14ac:dyDescent="0.25">
      <c r="A138" s="25">
        <f>+A133+1</f>
        <v>83</v>
      </c>
      <c r="B138" s="129"/>
      <c r="C138" s="96" t="s">
        <v>93</v>
      </c>
      <c r="D138" s="67">
        <v>34686651.5</v>
      </c>
      <c r="E138" s="40">
        <v>34085752</v>
      </c>
      <c r="F138" s="39">
        <v>600899.5</v>
      </c>
      <c r="G138" s="68">
        <v>1.7629052162322838E-2</v>
      </c>
    </row>
    <row r="139" spans="1:7" ht="15.75" x14ac:dyDescent="0.25">
      <c r="A139" s="25">
        <f>A138+1</f>
        <v>84</v>
      </c>
      <c r="B139" s="129"/>
      <c r="C139" s="21" t="s">
        <v>94</v>
      </c>
      <c r="D139" s="91">
        <v>34686651.5</v>
      </c>
      <c r="E139" s="186">
        <v>34085752</v>
      </c>
      <c r="F139" s="91">
        <v>600899.5</v>
      </c>
      <c r="G139" s="228">
        <v>1.7629052162322838E-2</v>
      </c>
    </row>
    <row r="140" spans="1:7" ht="15.75" x14ac:dyDescent="0.25">
      <c r="A140" s="25"/>
      <c r="B140" s="129"/>
      <c r="C140" s="70"/>
      <c r="D140" s="48"/>
      <c r="E140" s="23"/>
      <c r="F140" s="43"/>
      <c r="G140" s="141"/>
    </row>
    <row r="141" spans="1:7" ht="15.75" x14ac:dyDescent="0.25">
      <c r="A141" s="25">
        <f>+A138+1</f>
        <v>84</v>
      </c>
      <c r="B141" s="129"/>
      <c r="C141" s="70" t="s">
        <v>95</v>
      </c>
      <c r="D141" s="48">
        <v>72696512</v>
      </c>
      <c r="E141" s="23">
        <v>82537702</v>
      </c>
      <c r="F141" s="43">
        <v>-9841190</v>
      </c>
      <c r="G141" s="141">
        <v>-0.11923266291082346</v>
      </c>
    </row>
    <row r="142" spans="1:7" ht="15.75" x14ac:dyDescent="0.25">
      <c r="A142" s="25">
        <f t="shared" ref="A142:A148" si="1">+A141+1</f>
        <v>85</v>
      </c>
      <c r="B142" s="129"/>
      <c r="C142" s="66" t="s">
        <v>26</v>
      </c>
      <c r="D142" s="242">
        <v>0.16615823137050936</v>
      </c>
      <c r="E142" s="243">
        <v>0.17229407000409339</v>
      </c>
      <c r="F142" s="68">
        <v>-6.1358386335840231E-3</v>
      </c>
      <c r="G142" s="68">
        <v>-3.561259324501561E-2</v>
      </c>
    </row>
    <row r="143" spans="1:7" ht="15.75" x14ac:dyDescent="0.25">
      <c r="A143" s="25">
        <f t="shared" si="1"/>
        <v>86</v>
      </c>
      <c r="B143" s="36"/>
      <c r="C143" s="53" t="s">
        <v>96</v>
      </c>
      <c r="D143" s="48">
        <v>12079123.86072501</v>
      </c>
      <c r="E143" s="23">
        <v>14220756.606364999</v>
      </c>
      <c r="F143" s="43">
        <v>-2141632.7456399892</v>
      </c>
      <c r="G143" s="141">
        <v>-0.15059907183007593</v>
      </c>
    </row>
    <row r="144" spans="1:7" ht="15.75" x14ac:dyDescent="0.25">
      <c r="A144" s="25">
        <f t="shared" si="1"/>
        <v>87</v>
      </c>
      <c r="B144" s="129"/>
      <c r="C144" s="70" t="s">
        <v>97</v>
      </c>
      <c r="D144" s="48"/>
      <c r="E144" s="23"/>
      <c r="F144" s="43"/>
      <c r="G144" s="141"/>
    </row>
    <row r="145" spans="1:7" ht="15.75" x14ac:dyDescent="0.25">
      <c r="A145" s="25">
        <f t="shared" si="1"/>
        <v>88</v>
      </c>
      <c r="B145" s="129"/>
      <c r="C145" s="96" t="s">
        <v>98</v>
      </c>
      <c r="D145" s="67"/>
      <c r="E145" s="40"/>
      <c r="F145" s="39"/>
      <c r="G145" s="68"/>
    </row>
    <row r="146" spans="1:7" ht="15.75" x14ac:dyDescent="0.25">
      <c r="A146" s="25">
        <f t="shared" si="1"/>
        <v>89</v>
      </c>
      <c r="B146" s="129"/>
      <c r="C146" s="70" t="s">
        <v>9</v>
      </c>
      <c r="D146" s="48">
        <v>31606519</v>
      </c>
      <c r="E146" s="23">
        <v>33722742</v>
      </c>
      <c r="F146" s="43">
        <v>-2116223</v>
      </c>
      <c r="G146" s="141">
        <v>-6.2753586289039015E-2</v>
      </c>
    </row>
    <row r="147" spans="1:7" ht="15.75" x14ac:dyDescent="0.25">
      <c r="A147" s="25">
        <f t="shared" si="1"/>
        <v>90</v>
      </c>
      <c r="B147" s="129"/>
      <c r="C147" s="70" t="s">
        <v>30</v>
      </c>
      <c r="D147" s="71">
        <v>0.14184700966165151</v>
      </c>
      <c r="E147" s="195">
        <v>0.14228990937415628</v>
      </c>
      <c r="F147" s="68">
        <v>-4.42899712504774E-4</v>
      </c>
      <c r="G147" s="68">
        <v>-3.1126572112724718E-3</v>
      </c>
    </row>
    <row r="148" spans="1:7" ht="15.75" x14ac:dyDescent="0.25">
      <c r="A148" s="37">
        <f t="shared" si="1"/>
        <v>91</v>
      </c>
      <c r="B148" s="129"/>
      <c r="C148" s="128" t="s">
        <v>99</v>
      </c>
      <c r="D148" s="91">
        <v>16562414.066689182</v>
      </c>
      <c r="E148" s="186">
        <v>19019162.509393051</v>
      </c>
      <c r="F148" s="91">
        <v>-2456748.4427038692</v>
      </c>
      <c r="G148" s="228">
        <v>-0.12917227251676025</v>
      </c>
    </row>
    <row r="149" spans="1:7" ht="15.75" x14ac:dyDescent="0.25">
      <c r="A149" s="130"/>
      <c r="B149" s="131"/>
      <c r="C149" s="70"/>
      <c r="D149" s="24"/>
      <c r="E149" s="93"/>
      <c r="F149" s="43"/>
      <c r="G149" s="141"/>
    </row>
    <row r="150" spans="1:7" ht="16.5" thickBot="1" x14ac:dyDescent="0.3">
      <c r="A150" s="37">
        <f>+A148+1</f>
        <v>92</v>
      </c>
      <c r="B150" s="132" t="s">
        <v>100</v>
      </c>
      <c r="C150" s="132"/>
      <c r="D150" s="111">
        <v>51249065.566689178</v>
      </c>
      <c r="E150" s="200">
        <v>53104914.509393051</v>
      </c>
      <c r="F150" s="111">
        <v>-1855848.9427038729</v>
      </c>
      <c r="G150" s="234">
        <v>-3.494683985181099E-2</v>
      </c>
    </row>
    <row r="151" spans="1:7" ht="16.5" thickTop="1" x14ac:dyDescent="0.25">
      <c r="A151" s="133"/>
      <c r="B151" s="22"/>
      <c r="C151" s="22"/>
      <c r="D151" s="24"/>
      <c r="E151" s="93"/>
      <c r="F151" s="81"/>
      <c r="G151" s="24"/>
    </row>
    <row r="152" spans="1:7" ht="15.75" x14ac:dyDescent="0.25">
      <c r="A152" s="58" t="s">
        <v>101</v>
      </c>
      <c r="B152" s="11"/>
      <c r="C152" s="116"/>
      <c r="D152" s="60"/>
      <c r="E152" s="59"/>
      <c r="F152" s="60"/>
      <c r="G152" s="60"/>
    </row>
    <row r="153" spans="1:7" ht="15.75" x14ac:dyDescent="0.25">
      <c r="A153" s="82"/>
      <c r="B153" s="26"/>
      <c r="C153" s="21"/>
      <c r="D153" s="24"/>
      <c r="E153" s="93"/>
      <c r="F153" s="84"/>
      <c r="G153" s="24"/>
    </row>
    <row r="154" spans="1:7" ht="15.75" x14ac:dyDescent="0.25">
      <c r="A154" s="37">
        <f>+A150+1</f>
        <v>93</v>
      </c>
      <c r="B154" s="89" t="s">
        <v>102</v>
      </c>
      <c r="C154" s="95"/>
      <c r="D154" s="48">
        <v>9374977.8756889738</v>
      </c>
      <c r="E154" s="23">
        <v>9736598.691522222</v>
      </c>
      <c r="F154" s="43">
        <v>-361620.8158332482</v>
      </c>
      <c r="G154" s="141">
        <v>-3.7140363620831569E-2</v>
      </c>
    </row>
    <row r="155" spans="1:7" ht="15.75" x14ac:dyDescent="0.25">
      <c r="A155" s="64"/>
      <c r="B155" s="33"/>
      <c r="C155" s="22"/>
      <c r="D155" s="24"/>
      <c r="E155" s="93"/>
      <c r="F155" s="24"/>
      <c r="G155" s="24"/>
    </row>
    <row r="156" spans="1:7" ht="16.5" thickBot="1" x14ac:dyDescent="0.3">
      <c r="A156" s="37">
        <f>+A154+1</f>
        <v>94</v>
      </c>
      <c r="B156" s="31" t="s">
        <v>103</v>
      </c>
      <c r="C156" s="31"/>
      <c r="D156" s="74">
        <v>9374977.8756889738</v>
      </c>
      <c r="E156" s="201">
        <v>9736598.691522222</v>
      </c>
      <c r="F156" s="74">
        <v>-361620.8158332482</v>
      </c>
      <c r="G156" s="229">
        <v>-3.7140363620831569E-2</v>
      </c>
    </row>
    <row r="157" spans="1:7" ht="16.5" thickTop="1" x14ac:dyDescent="0.25">
      <c r="A157" s="35"/>
      <c r="B157" s="22"/>
      <c r="C157" s="22"/>
      <c r="D157" s="24"/>
      <c r="E157" s="93"/>
      <c r="F157" s="81"/>
      <c r="G157" s="24"/>
    </row>
    <row r="158" spans="1:7" ht="15.75" x14ac:dyDescent="0.25">
      <c r="A158" s="58" t="s">
        <v>104</v>
      </c>
      <c r="B158" s="11"/>
      <c r="C158" s="116"/>
      <c r="D158" s="60"/>
      <c r="E158" s="59"/>
      <c r="F158" s="60"/>
      <c r="G158" s="60"/>
    </row>
    <row r="159" spans="1:7" ht="15.75" x14ac:dyDescent="0.25">
      <c r="A159" s="54"/>
      <c r="B159" s="26"/>
      <c r="C159" s="21"/>
      <c r="D159" s="24"/>
      <c r="E159" s="93"/>
      <c r="F159" s="84"/>
      <c r="G159" s="24"/>
    </row>
    <row r="160" spans="1:7" ht="18.75" x14ac:dyDescent="0.25">
      <c r="A160" s="37"/>
      <c r="B160" s="134" t="s">
        <v>105</v>
      </c>
      <c r="C160" s="135"/>
      <c r="D160" s="137"/>
      <c r="E160" s="214"/>
      <c r="F160" s="137"/>
      <c r="G160" s="137"/>
    </row>
    <row r="161" spans="1:7" ht="15.75" x14ac:dyDescent="0.25">
      <c r="A161" s="37">
        <f>+A156+1</f>
        <v>95</v>
      </c>
      <c r="B161" s="136"/>
      <c r="C161" s="136" t="s">
        <v>106</v>
      </c>
      <c r="D161" s="138">
        <v>4823860000</v>
      </c>
      <c r="E161" s="215">
        <v>4512321538.4615383</v>
      </c>
      <c r="F161" s="138">
        <v>311538461.53846169</v>
      </c>
      <c r="G161" s="235">
        <v>6.9041724727063603E-2</v>
      </c>
    </row>
    <row r="162" spans="1:7" ht="15.75" x14ac:dyDescent="0.25">
      <c r="A162" s="37">
        <f>+A161+1</f>
        <v>96</v>
      </c>
      <c r="B162" s="136"/>
      <c r="C162" s="136" t="s">
        <v>107</v>
      </c>
      <c r="D162" s="138">
        <v>0</v>
      </c>
      <c r="E162" s="36">
        <v>0</v>
      </c>
      <c r="F162" s="43">
        <v>0</v>
      </c>
      <c r="G162" s="141"/>
    </row>
    <row r="163" spans="1:7" ht="15.75" x14ac:dyDescent="0.25">
      <c r="A163" s="37">
        <f t="shared" ref="A163:A199" si="2">+A162+1</f>
        <v>97</v>
      </c>
      <c r="B163" s="136"/>
      <c r="C163" s="136" t="s">
        <v>108</v>
      </c>
      <c r="D163" s="138">
        <v>0</v>
      </c>
      <c r="E163" s="36">
        <v>0</v>
      </c>
      <c r="F163" s="43">
        <v>0</v>
      </c>
      <c r="G163" s="141"/>
    </row>
    <row r="164" spans="1:7" ht="15.75" x14ac:dyDescent="0.25">
      <c r="A164" s="37">
        <f t="shared" si="2"/>
        <v>98</v>
      </c>
      <c r="B164" s="136"/>
      <c r="C164" s="139" t="s">
        <v>109</v>
      </c>
      <c r="D164" s="140">
        <v>0</v>
      </c>
      <c r="E164" s="139">
        <v>0</v>
      </c>
      <c r="F164" s="140">
        <v>0</v>
      </c>
      <c r="G164" s="140"/>
    </row>
    <row r="165" spans="1:7" ht="15.75" x14ac:dyDescent="0.25">
      <c r="A165" s="37">
        <f t="shared" si="2"/>
        <v>99</v>
      </c>
      <c r="B165" s="136"/>
      <c r="C165" s="136" t="s">
        <v>110</v>
      </c>
      <c r="D165" s="138">
        <v>4823860000</v>
      </c>
      <c r="E165" s="215">
        <v>4512321538.4615383</v>
      </c>
      <c r="F165" s="138">
        <v>311538461.53846169</v>
      </c>
      <c r="G165" s="235">
        <v>6.9041724727063603E-2</v>
      </c>
    </row>
    <row r="166" spans="1:7" ht="15.75" x14ac:dyDescent="0.25">
      <c r="A166" s="37"/>
      <c r="B166" s="136"/>
      <c r="C166" s="136"/>
      <c r="D166" s="138"/>
      <c r="E166" s="36"/>
      <c r="F166" s="43"/>
      <c r="G166" s="141"/>
    </row>
    <row r="167" spans="1:7" ht="15.75" x14ac:dyDescent="0.25">
      <c r="A167" s="37">
        <f>+A165+1</f>
        <v>100</v>
      </c>
      <c r="B167" s="136"/>
      <c r="C167" s="136" t="s">
        <v>111</v>
      </c>
      <c r="D167" s="138">
        <v>-16028852.34</v>
      </c>
      <c r="E167" s="215">
        <v>-13867618.44230769</v>
      </c>
      <c r="F167" s="138">
        <v>-2161233.8976923097</v>
      </c>
      <c r="G167" s="235">
        <v>0.15584751676601954</v>
      </c>
    </row>
    <row r="168" spans="1:7" ht="15.75" x14ac:dyDescent="0.25">
      <c r="A168" s="37">
        <f t="shared" si="2"/>
        <v>101</v>
      </c>
      <c r="B168" s="136"/>
      <c r="C168" s="136" t="s">
        <v>112</v>
      </c>
      <c r="D168" s="138">
        <v>-24296295.609230772</v>
      </c>
      <c r="E168" s="215">
        <v>-23896230.97769231</v>
      </c>
      <c r="F168" s="138">
        <v>-400064.63153846189</v>
      </c>
      <c r="G168" s="235">
        <v>1.6741746090081385E-2</v>
      </c>
    </row>
    <row r="169" spans="1:7" ht="15.75" x14ac:dyDescent="0.25">
      <c r="A169" s="37">
        <f t="shared" si="2"/>
        <v>102</v>
      </c>
      <c r="B169" s="136"/>
      <c r="C169" s="136" t="s">
        <v>113</v>
      </c>
      <c r="D169" s="138">
        <v>-34773047.453846157</v>
      </c>
      <c r="E169" s="215">
        <v>-36897846.643076926</v>
      </c>
      <c r="F169" s="138">
        <v>2124799.1892307699</v>
      </c>
      <c r="G169" s="235">
        <v>-5.7585994374808373E-2</v>
      </c>
    </row>
    <row r="170" spans="1:7" ht="15.75" x14ac:dyDescent="0.25">
      <c r="A170" s="37">
        <f t="shared" si="2"/>
        <v>103</v>
      </c>
      <c r="B170" s="136"/>
      <c r="C170" s="136" t="s">
        <v>114</v>
      </c>
      <c r="D170" s="138">
        <v>0</v>
      </c>
      <c r="E170" s="215">
        <v>0</v>
      </c>
      <c r="F170" s="138">
        <v>0</v>
      </c>
      <c r="G170" s="235"/>
    </row>
    <row r="171" spans="1:7" ht="15.75" x14ac:dyDescent="0.25">
      <c r="A171" s="37">
        <f t="shared" si="2"/>
        <v>104</v>
      </c>
      <c r="B171" s="136"/>
      <c r="C171" s="139" t="s">
        <v>115</v>
      </c>
      <c r="D171" s="140">
        <v>0</v>
      </c>
      <c r="E171" s="139">
        <v>0</v>
      </c>
      <c r="F171" s="140">
        <v>0</v>
      </c>
      <c r="G171" s="140"/>
    </row>
    <row r="172" spans="1:7" ht="15.75" x14ac:dyDescent="0.25">
      <c r="A172" s="37">
        <f t="shared" si="2"/>
        <v>105</v>
      </c>
      <c r="B172" s="136"/>
      <c r="C172" s="136" t="s">
        <v>116</v>
      </c>
      <c r="D172" s="138">
        <v>4748761804.5969229</v>
      </c>
      <c r="E172" s="93">
        <v>4437659842.3984613</v>
      </c>
      <c r="F172" s="43">
        <v>311101962.19846153</v>
      </c>
      <c r="G172" s="141">
        <v>7.0104959200820022E-2</v>
      </c>
    </row>
    <row r="173" spans="1:7" ht="15.75" x14ac:dyDescent="0.25">
      <c r="A173" s="37"/>
      <c r="B173" s="136"/>
      <c r="C173" s="136"/>
      <c r="D173" s="138"/>
      <c r="E173" s="36"/>
      <c r="F173" s="43"/>
      <c r="G173" s="141"/>
    </row>
    <row r="174" spans="1:7" ht="15.75" x14ac:dyDescent="0.25">
      <c r="A174" s="37"/>
      <c r="B174" s="134" t="s">
        <v>117</v>
      </c>
      <c r="C174" s="136"/>
      <c r="D174" s="138"/>
      <c r="E174" s="36"/>
      <c r="F174" s="43"/>
      <c r="G174" s="141"/>
    </row>
    <row r="175" spans="1:7" ht="15.75" x14ac:dyDescent="0.25">
      <c r="A175" s="37">
        <f>+A172+1</f>
        <v>106</v>
      </c>
      <c r="B175" s="136"/>
      <c r="C175" s="136" t="s">
        <v>118</v>
      </c>
      <c r="D175" s="138">
        <v>239715690</v>
      </c>
      <c r="E175" s="93">
        <v>230494252.5</v>
      </c>
      <c r="F175" s="43">
        <v>9221437.5</v>
      </c>
      <c r="G175" s="141">
        <v>4.0007234019859131E-2</v>
      </c>
    </row>
    <row r="176" spans="1:7" ht="15.75" x14ac:dyDescent="0.25">
      <c r="A176" s="37">
        <f t="shared" si="2"/>
        <v>107</v>
      </c>
      <c r="B176" s="136"/>
      <c r="C176" s="136" t="s">
        <v>119</v>
      </c>
      <c r="D176" s="138">
        <v>2651955.48</v>
      </c>
      <c r="E176" s="93">
        <v>2535825.5</v>
      </c>
      <c r="F176" s="43">
        <v>116129.97999999998</v>
      </c>
      <c r="G176" s="141">
        <v>4.5795730029530808E-2</v>
      </c>
    </row>
    <row r="177" spans="1:7" ht="15.75" x14ac:dyDescent="0.25">
      <c r="A177" s="37">
        <f>+A176+1</f>
        <v>108</v>
      </c>
      <c r="B177" s="136"/>
      <c r="C177" s="136" t="s">
        <v>120</v>
      </c>
      <c r="D177" s="138">
        <v>2168875.54</v>
      </c>
      <c r="E177" s="93">
        <v>2186293.1099999994</v>
      </c>
      <c r="F177" s="43">
        <v>-17417.569999999367</v>
      </c>
      <c r="G177" s="141">
        <v>-7.9667131183518997E-3</v>
      </c>
    </row>
    <row r="178" spans="1:7" ht="15.75" x14ac:dyDescent="0.25">
      <c r="A178" s="37">
        <f t="shared" si="2"/>
        <v>109</v>
      </c>
      <c r="B178" s="136"/>
      <c r="C178" s="136" t="s">
        <v>121</v>
      </c>
      <c r="D178" s="138">
        <v>0</v>
      </c>
      <c r="E178" s="93">
        <v>0</v>
      </c>
      <c r="F178" s="43">
        <v>0</v>
      </c>
      <c r="G178" s="141"/>
    </row>
    <row r="179" spans="1:7" ht="15.75" x14ac:dyDescent="0.25">
      <c r="A179" s="37">
        <f>+A178+1</f>
        <v>110</v>
      </c>
      <c r="B179" s="136"/>
      <c r="C179" s="136" t="s">
        <v>122</v>
      </c>
      <c r="D179" s="138">
        <v>0</v>
      </c>
      <c r="E179" s="93">
        <v>0</v>
      </c>
      <c r="F179" s="43">
        <v>0</v>
      </c>
      <c r="G179" s="141"/>
    </row>
    <row r="180" spans="1:7" ht="15.75" x14ac:dyDescent="0.25">
      <c r="A180" s="37">
        <f>+A179+1</f>
        <v>111</v>
      </c>
      <c r="B180" s="136"/>
      <c r="C180" s="139" t="s">
        <v>123</v>
      </c>
      <c r="D180" s="140">
        <v>0</v>
      </c>
      <c r="E180" s="216">
        <v>0</v>
      </c>
      <c r="F180" s="39">
        <v>0</v>
      </c>
      <c r="G180" s="68"/>
    </row>
    <row r="181" spans="1:7" ht="15.75" x14ac:dyDescent="0.25">
      <c r="A181" s="37">
        <f>+A180+1</f>
        <v>112</v>
      </c>
      <c r="B181" s="136"/>
      <c r="C181" s="136" t="s">
        <v>124</v>
      </c>
      <c r="D181" s="138">
        <v>244536521.01999998</v>
      </c>
      <c r="E181" s="215">
        <v>235216371.11000001</v>
      </c>
      <c r="F181" s="138">
        <v>9320149.9099999666</v>
      </c>
      <c r="G181" s="235">
        <v>3.9623729700520527E-2</v>
      </c>
    </row>
    <row r="182" spans="1:7" ht="15.75" x14ac:dyDescent="0.25">
      <c r="A182" s="37"/>
      <c r="B182" s="136"/>
      <c r="C182" s="136"/>
      <c r="D182" s="138"/>
      <c r="E182" s="36"/>
      <c r="F182" s="43"/>
      <c r="G182" s="141"/>
    </row>
    <row r="183" spans="1:7" ht="18.75" x14ac:dyDescent="0.25">
      <c r="A183" s="37"/>
      <c r="B183" s="134" t="s">
        <v>125</v>
      </c>
      <c r="C183" s="135"/>
      <c r="D183" s="138"/>
      <c r="E183" s="36"/>
      <c r="F183" s="43"/>
      <c r="G183" s="141"/>
    </row>
    <row r="184" spans="1:7" ht="15.75" x14ac:dyDescent="0.25">
      <c r="A184" s="37">
        <f>+A181+1</f>
        <v>113</v>
      </c>
      <c r="B184" s="136"/>
      <c r="C184" s="136" t="s">
        <v>126</v>
      </c>
      <c r="D184" s="138">
        <v>0</v>
      </c>
      <c r="E184" s="36">
        <v>0</v>
      </c>
      <c r="F184" s="43">
        <v>0</v>
      </c>
      <c r="G184" s="141"/>
    </row>
    <row r="185" spans="1:7" ht="15.75" x14ac:dyDescent="0.25">
      <c r="A185" s="37">
        <f t="shared" si="2"/>
        <v>114</v>
      </c>
      <c r="B185" s="136"/>
      <c r="C185" s="136" t="s">
        <v>127</v>
      </c>
      <c r="D185" s="138">
        <v>0</v>
      </c>
      <c r="E185" s="36">
        <v>0</v>
      </c>
      <c r="F185" s="43">
        <v>0</v>
      </c>
      <c r="G185" s="141"/>
    </row>
    <row r="186" spans="1:7" ht="15.75" x14ac:dyDescent="0.25">
      <c r="A186" s="37">
        <f t="shared" si="2"/>
        <v>115</v>
      </c>
      <c r="B186" s="136"/>
      <c r="C186" s="136" t="s">
        <v>128</v>
      </c>
      <c r="D186" s="138">
        <v>0</v>
      </c>
      <c r="E186" s="36">
        <v>0</v>
      </c>
      <c r="F186" s="43">
        <v>0</v>
      </c>
      <c r="G186" s="141"/>
    </row>
    <row r="187" spans="1:7" ht="15.75" x14ac:dyDescent="0.25">
      <c r="A187" s="37">
        <f t="shared" si="2"/>
        <v>116</v>
      </c>
      <c r="B187" s="136"/>
      <c r="C187" s="136" t="s">
        <v>129</v>
      </c>
      <c r="D187" s="138">
        <v>0</v>
      </c>
      <c r="E187" s="36">
        <v>0</v>
      </c>
      <c r="F187" s="43">
        <v>0</v>
      </c>
      <c r="G187" s="141"/>
    </row>
    <row r="188" spans="1:7" ht="15.75" x14ac:dyDescent="0.25">
      <c r="A188" s="37">
        <f t="shared" si="2"/>
        <v>117</v>
      </c>
      <c r="B188" s="136"/>
      <c r="C188" s="136" t="s">
        <v>130</v>
      </c>
      <c r="D188" s="138">
        <v>0</v>
      </c>
      <c r="E188" s="36">
        <v>0</v>
      </c>
      <c r="F188" s="43">
        <v>0</v>
      </c>
      <c r="G188" s="141"/>
    </row>
    <row r="189" spans="1:7" ht="15.75" x14ac:dyDescent="0.25">
      <c r="A189" s="37">
        <f t="shared" si="2"/>
        <v>118</v>
      </c>
      <c r="B189" s="136"/>
      <c r="C189" s="139" t="s">
        <v>131</v>
      </c>
      <c r="D189" s="140">
        <v>0</v>
      </c>
      <c r="E189" s="36">
        <v>0</v>
      </c>
      <c r="F189" s="43">
        <v>0</v>
      </c>
      <c r="G189" s="141"/>
    </row>
    <row r="190" spans="1:7" ht="15.75" x14ac:dyDescent="0.25">
      <c r="A190" s="37">
        <f t="shared" si="2"/>
        <v>119</v>
      </c>
      <c r="B190" s="136"/>
      <c r="C190" s="136" t="s">
        <v>132</v>
      </c>
      <c r="D190" s="138">
        <v>0</v>
      </c>
      <c r="E190" s="36">
        <v>0</v>
      </c>
      <c r="F190" s="43">
        <v>0</v>
      </c>
      <c r="G190" s="141"/>
    </row>
    <row r="191" spans="1:7" ht="15.75" x14ac:dyDescent="0.25">
      <c r="A191" s="37"/>
      <c r="B191" s="136"/>
      <c r="C191" s="136"/>
      <c r="D191" s="138"/>
      <c r="E191" s="36"/>
      <c r="F191" s="43"/>
      <c r="G191" s="141"/>
    </row>
    <row r="192" spans="1:7" ht="15.75" x14ac:dyDescent="0.25">
      <c r="A192" s="37">
        <f>+A190+1</f>
        <v>120</v>
      </c>
      <c r="B192" s="136"/>
      <c r="C192" s="136" t="s">
        <v>133</v>
      </c>
      <c r="D192" s="138">
        <v>0</v>
      </c>
      <c r="E192" s="36">
        <v>0</v>
      </c>
      <c r="F192" s="43">
        <v>0</v>
      </c>
      <c r="G192" s="141"/>
    </row>
    <row r="193" spans="1:7" ht="15.75" x14ac:dyDescent="0.25">
      <c r="A193" s="37"/>
      <c r="B193" s="136"/>
      <c r="C193" s="136"/>
      <c r="D193" s="138"/>
      <c r="E193" s="36"/>
      <c r="F193" s="43"/>
      <c r="G193" s="141"/>
    </row>
    <row r="194" spans="1:7" ht="18.75" x14ac:dyDescent="0.25">
      <c r="A194" s="37"/>
      <c r="B194" s="134" t="s">
        <v>134</v>
      </c>
      <c r="C194" s="135"/>
      <c r="D194" s="138"/>
      <c r="E194" s="36"/>
      <c r="F194" s="43"/>
      <c r="G194" s="141"/>
    </row>
    <row r="195" spans="1:7" ht="15.75" x14ac:dyDescent="0.25">
      <c r="A195" s="37">
        <f>+A192+1</f>
        <v>121</v>
      </c>
      <c r="B195" s="136"/>
      <c r="C195" s="136" t="s">
        <v>135</v>
      </c>
      <c r="D195" s="138">
        <v>4496482815.6038456</v>
      </c>
      <c r="E195" s="215">
        <v>4347347439.1684608</v>
      </c>
      <c r="F195" s="138">
        <v>149135376.43538475</v>
      </c>
      <c r="G195" s="235">
        <v>3.4304913173424809E-2</v>
      </c>
    </row>
    <row r="196" spans="1:7" ht="15.75" x14ac:dyDescent="0.25">
      <c r="A196" s="37">
        <f t="shared" si="2"/>
        <v>122</v>
      </c>
      <c r="B196" s="136"/>
      <c r="C196" s="136" t="s">
        <v>136</v>
      </c>
      <c r="D196" s="138">
        <v>0</v>
      </c>
      <c r="E196" s="36">
        <v>0</v>
      </c>
      <c r="F196" s="43">
        <v>0</v>
      </c>
      <c r="G196" s="141"/>
    </row>
    <row r="197" spans="1:7" ht="15.75" x14ac:dyDescent="0.25">
      <c r="A197" s="37">
        <f t="shared" si="2"/>
        <v>123</v>
      </c>
      <c r="B197" s="136"/>
      <c r="C197" s="136" t="s">
        <v>137</v>
      </c>
      <c r="D197" s="138">
        <v>-13532952.703846155</v>
      </c>
      <c r="E197" s="215">
        <v>-18766014.473846152</v>
      </c>
      <c r="F197" s="138">
        <v>5233061.7699999977</v>
      </c>
      <c r="G197" s="235">
        <v>-0.27885845325832076</v>
      </c>
    </row>
    <row r="198" spans="1:7" ht="15.75" x14ac:dyDescent="0.25">
      <c r="A198" s="37">
        <f t="shared" si="2"/>
        <v>124</v>
      </c>
      <c r="B198" s="136"/>
      <c r="C198" s="139" t="s">
        <v>138</v>
      </c>
      <c r="D198" s="140">
        <v>-105696403.38846156</v>
      </c>
      <c r="E198" s="139">
        <v>-168114207.05538464</v>
      </c>
      <c r="F198" s="140">
        <v>62417803.666923076</v>
      </c>
      <c r="G198" s="225">
        <v>-0.37128214658479014</v>
      </c>
    </row>
    <row r="199" spans="1:7" ht="15.75" x14ac:dyDescent="0.25">
      <c r="A199" s="37">
        <f t="shared" si="2"/>
        <v>125</v>
      </c>
      <c r="B199" s="136"/>
      <c r="C199" s="136" t="s">
        <v>139</v>
      </c>
      <c r="D199" s="138">
        <v>4615712171.6961527</v>
      </c>
      <c r="E199" s="215">
        <v>4534227660.6976919</v>
      </c>
      <c r="F199" s="138">
        <v>81484510.99846077</v>
      </c>
      <c r="G199" s="235">
        <v>1.7970979204410431E-2</v>
      </c>
    </row>
    <row r="200" spans="1:7" ht="15.75" x14ac:dyDescent="0.25">
      <c r="A200" s="37"/>
      <c r="B200" s="136"/>
      <c r="C200" s="136"/>
      <c r="D200" s="138"/>
      <c r="E200" s="36"/>
      <c r="F200" s="43"/>
      <c r="G200" s="141"/>
    </row>
    <row r="201" spans="1:7" ht="15.75" x14ac:dyDescent="0.25">
      <c r="A201" s="37">
        <f>+A199+1</f>
        <v>126</v>
      </c>
      <c r="B201" s="27"/>
      <c r="C201" s="70" t="s">
        <v>140</v>
      </c>
      <c r="D201" s="141">
        <v>0.51102527871591263</v>
      </c>
      <c r="E201" s="49">
        <v>0.5</v>
      </c>
      <c r="F201" s="141">
        <v>1.1025278715912634E-2</v>
      </c>
      <c r="G201" s="141">
        <v>2.2050557431825268E-2</v>
      </c>
    </row>
    <row r="202" spans="1:7" ht="15.75" x14ac:dyDescent="0.25">
      <c r="A202" s="37">
        <f>+A201+1</f>
        <v>127</v>
      </c>
      <c r="B202" s="27"/>
      <c r="C202" s="70" t="s">
        <v>141</v>
      </c>
      <c r="D202" s="141">
        <v>0</v>
      </c>
      <c r="E202" s="49">
        <v>0</v>
      </c>
      <c r="F202" s="141">
        <v>0</v>
      </c>
      <c r="G202" s="141"/>
    </row>
    <row r="203" spans="1:7" ht="15.75" x14ac:dyDescent="0.25">
      <c r="A203" s="37">
        <f>+A202+1</f>
        <v>128</v>
      </c>
      <c r="B203" s="27"/>
      <c r="C203" s="70" t="s">
        <v>142</v>
      </c>
      <c r="D203" s="141">
        <v>0.48897472128408731</v>
      </c>
      <c r="E203" s="49">
        <v>0.5</v>
      </c>
      <c r="F203" s="141">
        <v>-1.102527871591269E-2</v>
      </c>
      <c r="G203" s="141">
        <v>-2.2050557431825379E-2</v>
      </c>
    </row>
    <row r="204" spans="1:7" ht="15.75" x14ac:dyDescent="0.25">
      <c r="A204" s="37"/>
      <c r="B204" s="27"/>
      <c r="C204" s="142"/>
      <c r="D204" s="138"/>
      <c r="E204" s="36"/>
      <c r="F204" s="43"/>
      <c r="G204" s="141"/>
    </row>
    <row r="205" spans="1:7" ht="15.75" x14ac:dyDescent="0.25">
      <c r="A205" s="37"/>
      <c r="B205" s="27"/>
      <c r="C205" s="142"/>
      <c r="D205" s="138"/>
      <c r="E205" s="36"/>
      <c r="F205" s="43"/>
      <c r="G205" s="141"/>
    </row>
    <row r="206" spans="1:7" ht="15.75" x14ac:dyDescent="0.25">
      <c r="A206" s="37">
        <f>+A203+1</f>
        <v>129</v>
      </c>
      <c r="B206" s="27"/>
      <c r="C206" s="142" t="s">
        <v>143</v>
      </c>
      <c r="D206" s="141">
        <v>5.1494796134706602E-2</v>
      </c>
      <c r="E206" s="49">
        <v>5.3004596896473827E-2</v>
      </c>
      <c r="F206" s="141">
        <v>-1.5098007617672243E-3</v>
      </c>
      <c r="G206" s="141">
        <v>-2.8484336268344776E-2</v>
      </c>
    </row>
    <row r="207" spans="1:7" ht="15.75" x14ac:dyDescent="0.25">
      <c r="A207" s="37">
        <f>+A206+1</f>
        <v>130</v>
      </c>
      <c r="B207" s="27"/>
      <c r="C207" s="142" t="s">
        <v>144</v>
      </c>
      <c r="D207" s="141">
        <v>0</v>
      </c>
      <c r="E207" s="49">
        <v>0</v>
      </c>
      <c r="F207" s="141">
        <v>0</v>
      </c>
      <c r="G207" s="141"/>
    </row>
    <row r="208" spans="1:7" ht="15.75" x14ac:dyDescent="0.25">
      <c r="A208" s="37">
        <f>+A207+1</f>
        <v>131</v>
      </c>
      <c r="B208" s="27"/>
      <c r="C208" s="142" t="s">
        <v>145</v>
      </c>
      <c r="D208" s="141">
        <v>9.8000000000000004E-2</v>
      </c>
      <c r="E208" s="49">
        <v>9.8000000000000004E-2</v>
      </c>
      <c r="F208" s="141">
        <v>0</v>
      </c>
      <c r="G208" s="141">
        <v>0</v>
      </c>
    </row>
    <row r="209" spans="1:7" ht="15.75" x14ac:dyDescent="0.25">
      <c r="A209" s="37"/>
      <c r="B209" s="27"/>
      <c r="C209" s="142"/>
      <c r="D209" s="138"/>
      <c r="E209" s="36"/>
      <c r="F209" s="43"/>
      <c r="G209" s="141"/>
    </row>
    <row r="210" spans="1:7" ht="15.75" x14ac:dyDescent="0.25">
      <c r="A210" s="37">
        <f>+A208+1</f>
        <v>132</v>
      </c>
      <c r="B210" s="65"/>
      <c r="C210" s="70" t="s">
        <v>146</v>
      </c>
      <c r="D210" s="143">
        <v>2.6315142547157541E-2</v>
      </c>
      <c r="E210" s="217">
        <v>2.6502298448236913E-2</v>
      </c>
      <c r="F210" s="143">
        <v>-1.8715590107937219E-4</v>
      </c>
      <c r="G210" s="143">
        <v>-7.0618743293121011E-3</v>
      </c>
    </row>
    <row r="211" spans="1:7" ht="15.75" x14ac:dyDescent="0.25">
      <c r="A211" s="37">
        <f>+A210+1</f>
        <v>133</v>
      </c>
      <c r="B211" s="65"/>
      <c r="C211" s="70" t="s">
        <v>147</v>
      </c>
      <c r="D211" s="143">
        <v>0</v>
      </c>
      <c r="E211" s="217">
        <v>0</v>
      </c>
      <c r="F211" s="143">
        <v>0</v>
      </c>
      <c r="G211" s="143"/>
    </row>
    <row r="212" spans="1:7" ht="15.75" x14ac:dyDescent="0.25">
      <c r="A212" s="37">
        <f>+A211+1</f>
        <v>134</v>
      </c>
      <c r="B212" s="144"/>
      <c r="C212" s="145" t="s">
        <v>148</v>
      </c>
      <c r="D212" s="146">
        <v>4.7919522685840557E-2</v>
      </c>
      <c r="E212" s="218">
        <v>4.9000000000000002E-2</v>
      </c>
      <c r="F212" s="146">
        <v>-1.0804773141594448E-3</v>
      </c>
      <c r="G212" s="146">
        <v>-2.2050557431825404E-2</v>
      </c>
    </row>
    <row r="213" spans="1:7" ht="15.75" x14ac:dyDescent="0.25">
      <c r="A213" s="25">
        <f>+A212+1</f>
        <v>135</v>
      </c>
      <c r="B213" s="147" t="s">
        <v>149</v>
      </c>
      <c r="C213" s="147"/>
      <c r="D213" s="148">
        <v>7.4234665232998098E-2</v>
      </c>
      <c r="E213" s="219">
        <v>7.5502298448236915E-2</v>
      </c>
      <c r="F213" s="148">
        <v>-1.267633215238817E-3</v>
      </c>
      <c r="G213" s="148">
        <v>-1.6789332792403463E-2</v>
      </c>
    </row>
    <row r="214" spans="1:7" ht="15.75" x14ac:dyDescent="0.25">
      <c r="A214" s="149"/>
      <c r="B214" s="150"/>
      <c r="C214" s="147"/>
      <c r="D214" s="119"/>
      <c r="E214" s="108"/>
      <c r="F214" s="43"/>
      <c r="G214" s="141"/>
    </row>
    <row r="215" spans="1:7" ht="16.5" thickBot="1" x14ac:dyDescent="0.3">
      <c r="A215" s="25">
        <f>+A213+1</f>
        <v>136</v>
      </c>
      <c r="B215" s="151" t="s">
        <v>150</v>
      </c>
      <c r="C215" s="52"/>
      <c r="D215" s="122">
        <v>67823071.002003834</v>
      </c>
      <c r="E215" s="198">
        <v>67705175.997543201</v>
      </c>
      <c r="F215" s="122">
        <v>117895.0044606328</v>
      </c>
      <c r="G215" s="162">
        <v>1.7412997266990462E-3</v>
      </c>
    </row>
    <row r="216" spans="1:7" ht="16.5" thickTop="1" x14ac:dyDescent="0.25">
      <c r="A216" s="25"/>
      <c r="B216" s="26"/>
      <c r="C216" s="78"/>
      <c r="D216" s="48"/>
      <c r="E216" s="23"/>
      <c r="F216" s="67"/>
      <c r="G216" s="48"/>
    </row>
    <row r="217" spans="1:7" ht="15.75" x14ac:dyDescent="0.25">
      <c r="A217" s="58" t="s">
        <v>151</v>
      </c>
      <c r="B217" s="11"/>
      <c r="C217" s="116"/>
      <c r="D217" s="60"/>
      <c r="E217" s="59"/>
      <c r="F217" s="60"/>
      <c r="G217" s="60"/>
    </row>
    <row r="218" spans="1:7" ht="15.75" x14ac:dyDescent="0.25">
      <c r="A218" s="152"/>
      <c r="B218" s="26"/>
      <c r="C218" s="21"/>
      <c r="D218" s="48"/>
      <c r="E218" s="23"/>
      <c r="F218" s="48"/>
      <c r="G218" s="48"/>
    </row>
    <row r="219" spans="1:7" ht="15.75" x14ac:dyDescent="0.25">
      <c r="A219" s="25" t="s">
        <v>152</v>
      </c>
      <c r="B219" s="153" t="s">
        <v>153</v>
      </c>
      <c r="C219" s="22"/>
      <c r="D219" s="48"/>
      <c r="E219" s="23"/>
      <c r="F219" s="48"/>
      <c r="G219" s="48"/>
    </row>
    <row r="220" spans="1:7" ht="15.75" x14ac:dyDescent="0.25">
      <c r="A220" s="25">
        <f>+A215+1</f>
        <v>137</v>
      </c>
      <c r="B220" s="26"/>
      <c r="C220" s="22" t="s">
        <v>154</v>
      </c>
      <c r="D220" s="141">
        <v>0.21</v>
      </c>
      <c r="E220" s="49">
        <v>0.21</v>
      </c>
      <c r="F220" s="141">
        <v>0</v>
      </c>
      <c r="G220" s="141">
        <v>0</v>
      </c>
    </row>
    <row r="221" spans="1:7" ht="15.75" x14ac:dyDescent="0.25">
      <c r="A221" s="25">
        <f>+A220+1</f>
        <v>138</v>
      </c>
      <c r="B221" s="26"/>
      <c r="C221" s="154" t="s">
        <v>155</v>
      </c>
      <c r="D221" s="141">
        <v>0</v>
      </c>
      <c r="E221" s="49">
        <v>0</v>
      </c>
      <c r="F221" s="141">
        <v>0</v>
      </c>
      <c r="G221" s="141"/>
    </row>
    <row r="222" spans="1:7" ht="15.75" x14ac:dyDescent="0.25">
      <c r="A222" s="25">
        <f>+A221+1</f>
        <v>139</v>
      </c>
      <c r="B222" s="26"/>
      <c r="C222" s="154" t="s">
        <v>156</v>
      </c>
      <c r="D222" s="141">
        <v>0</v>
      </c>
      <c r="E222" s="49">
        <v>0</v>
      </c>
      <c r="F222" s="141">
        <v>0</v>
      </c>
      <c r="G222" s="141"/>
    </row>
    <row r="223" spans="1:7" ht="15.75" x14ac:dyDescent="0.25">
      <c r="A223" s="25">
        <f>+A222+1</f>
        <v>140</v>
      </c>
      <c r="B223" s="26"/>
      <c r="C223" s="154" t="s">
        <v>157</v>
      </c>
      <c r="D223" s="141">
        <v>0.20999999999999996</v>
      </c>
      <c r="E223" s="49">
        <v>0.20999999999999996</v>
      </c>
      <c r="F223" s="141">
        <v>0</v>
      </c>
      <c r="G223" s="141">
        <v>0</v>
      </c>
    </row>
    <row r="224" spans="1:7" ht="15.75" x14ac:dyDescent="0.25">
      <c r="A224" s="25">
        <f>+A223+1</f>
        <v>141</v>
      </c>
      <c r="B224" s="26"/>
      <c r="C224" s="154" t="s">
        <v>158</v>
      </c>
      <c r="D224" s="141">
        <v>0.2658227848101265</v>
      </c>
      <c r="E224" s="49">
        <v>0.2658227848101265</v>
      </c>
      <c r="F224" s="141">
        <v>0</v>
      </c>
      <c r="G224" s="141">
        <v>0</v>
      </c>
    </row>
    <row r="225" spans="1:7" ht="15.75" x14ac:dyDescent="0.25">
      <c r="A225" s="25"/>
      <c r="B225" s="26"/>
      <c r="C225" s="22"/>
      <c r="D225" s="141"/>
      <c r="E225" s="49"/>
      <c r="F225" s="141"/>
      <c r="G225" s="141"/>
    </row>
    <row r="226" spans="1:7" ht="15.75" x14ac:dyDescent="0.25">
      <c r="A226" s="25"/>
      <c r="B226" s="153" t="s">
        <v>159</v>
      </c>
      <c r="C226" s="78"/>
      <c r="D226" s="141"/>
      <c r="E226" s="49"/>
      <c r="F226" s="141"/>
      <c r="G226" s="141"/>
    </row>
    <row r="227" spans="1:7" ht="15.75" x14ac:dyDescent="0.25">
      <c r="A227" s="25">
        <f>+A224+1</f>
        <v>142</v>
      </c>
      <c r="B227" s="26"/>
      <c r="C227" s="53" t="s">
        <v>160</v>
      </c>
      <c r="D227" s="141">
        <v>0</v>
      </c>
      <c r="E227" s="49">
        <v>0</v>
      </c>
      <c r="F227" s="141">
        <v>0</v>
      </c>
      <c r="G227" s="141"/>
    </row>
    <row r="228" spans="1:7" ht="15.75" x14ac:dyDescent="0.25">
      <c r="A228" s="25">
        <f>+A227+1</f>
        <v>143</v>
      </c>
      <c r="B228" s="26"/>
      <c r="C228" s="53" t="s">
        <v>161</v>
      </c>
      <c r="D228" s="141">
        <v>1.2658227848101264</v>
      </c>
      <c r="E228" s="49">
        <v>1.2658227848101264</v>
      </c>
      <c r="F228" s="141">
        <v>0</v>
      </c>
      <c r="G228" s="141">
        <v>0</v>
      </c>
    </row>
    <row r="229" spans="1:7" ht="15.75" x14ac:dyDescent="0.25">
      <c r="A229" s="25">
        <f>+A228+1</f>
        <v>144</v>
      </c>
      <c r="B229" s="26"/>
      <c r="C229" s="78" t="s">
        <v>89</v>
      </c>
      <c r="D229" s="156">
        <v>0.19430064195495889</v>
      </c>
      <c r="E229" s="49">
        <v>0.19435936419782596</v>
      </c>
      <c r="F229" s="141">
        <v>-5.872224286707084E-5</v>
      </c>
      <c r="G229" s="141">
        <v>-3.0213230584198264E-4</v>
      </c>
    </row>
    <row r="230" spans="1:7" ht="15.75" x14ac:dyDescent="0.25">
      <c r="A230" s="25">
        <f>+A229+1</f>
        <v>145</v>
      </c>
      <c r="B230" s="26"/>
      <c r="C230" s="157" t="s">
        <v>162</v>
      </c>
      <c r="D230" s="158">
        <v>0</v>
      </c>
      <c r="E230" s="220">
        <v>0</v>
      </c>
      <c r="F230" s="158">
        <v>0</v>
      </c>
      <c r="G230" s="158">
        <v>0</v>
      </c>
    </row>
    <row r="231" spans="1:7" ht="15.75" x14ac:dyDescent="0.25">
      <c r="A231" s="25"/>
      <c r="B231" s="26"/>
      <c r="C231" s="128"/>
      <c r="D231" s="141"/>
      <c r="E231" s="23"/>
      <c r="F231" s="48"/>
      <c r="G231" s="48"/>
    </row>
    <row r="232" spans="1:7" ht="15.75" x14ac:dyDescent="0.25">
      <c r="A232" s="25"/>
      <c r="B232" s="153" t="s">
        <v>163</v>
      </c>
      <c r="C232" s="128"/>
      <c r="D232" s="141"/>
      <c r="E232" s="23"/>
      <c r="F232" s="48"/>
      <c r="G232" s="48"/>
    </row>
    <row r="233" spans="1:7" ht="15.75" x14ac:dyDescent="0.25">
      <c r="A233" s="25" t="s">
        <v>164</v>
      </c>
      <c r="B233" s="153"/>
      <c r="C233" s="128" t="s">
        <v>165</v>
      </c>
      <c r="D233" s="159">
        <v>-3195454.8692678716</v>
      </c>
      <c r="E233" s="23">
        <v>-3056342.4218095508</v>
      </c>
      <c r="F233" s="48">
        <v>-139112.44745832076</v>
      </c>
      <c r="G233" s="141">
        <v>4.5515988805978506E-2</v>
      </c>
    </row>
    <row r="234" spans="1:7" ht="15.75" x14ac:dyDescent="0.25">
      <c r="A234" s="25" t="s">
        <v>166</v>
      </c>
      <c r="B234" s="26"/>
      <c r="C234" s="128" t="s">
        <v>167</v>
      </c>
      <c r="D234" s="159">
        <v>-4044879.5813517356</v>
      </c>
      <c r="E234" s="23">
        <v>-3868787.8757082918</v>
      </c>
      <c r="F234" s="48">
        <v>-176091.70564344386</v>
      </c>
      <c r="G234" s="141">
        <v>4.5515988805978479E-2</v>
      </c>
    </row>
    <row r="235" spans="1:7" ht="15.75" x14ac:dyDescent="0.25">
      <c r="A235" s="25"/>
      <c r="B235" s="26"/>
      <c r="C235" s="128"/>
      <c r="D235" s="141"/>
      <c r="E235" s="23"/>
      <c r="F235" s="141"/>
      <c r="G235" s="141"/>
    </row>
    <row r="236" spans="1:7" ht="15.75" x14ac:dyDescent="0.25">
      <c r="A236" s="25">
        <f>+A230+1</f>
        <v>146</v>
      </c>
      <c r="B236" s="106" t="s">
        <v>168</v>
      </c>
      <c r="C236" s="36"/>
      <c r="D236" s="160">
        <v>12526487.229043229</v>
      </c>
      <c r="E236" s="23">
        <v>12578491.976693531</v>
      </c>
      <c r="F236" s="48">
        <v>-52004.747650302947</v>
      </c>
      <c r="G236" s="141">
        <v>-4.1344183187190988E-3</v>
      </c>
    </row>
    <row r="237" spans="1:7" ht="15.75" x14ac:dyDescent="0.25">
      <c r="A237" s="25"/>
      <c r="B237" s="26"/>
      <c r="C237" s="161"/>
      <c r="D237" s="48"/>
      <c r="E237" s="23"/>
      <c r="F237" s="48"/>
      <c r="G237" s="48"/>
    </row>
    <row r="238" spans="1:7" ht="16.5" thickBot="1" x14ac:dyDescent="0.3">
      <c r="A238" s="25">
        <f>+A236+1</f>
        <v>147</v>
      </c>
      <c r="B238" s="151" t="s">
        <v>169</v>
      </c>
      <c r="C238" s="151"/>
      <c r="D238" s="122">
        <v>7879964.5124310674</v>
      </c>
      <c r="E238" s="198">
        <v>8087695.761665456</v>
      </c>
      <c r="F238" s="122">
        <v>-207731.24923438858</v>
      </c>
      <c r="G238" s="162">
        <v>-2.5684849598201453E-2</v>
      </c>
    </row>
    <row r="239" spans="1:7" ht="16.5" thickTop="1" x14ac:dyDescent="0.25">
      <c r="A239" s="25"/>
      <c r="B239" s="26"/>
      <c r="C239" s="155"/>
      <c r="D239" s="48"/>
      <c r="E239" s="23"/>
      <c r="F239" s="48"/>
      <c r="G239" s="48"/>
    </row>
    <row r="240" spans="1:7" ht="15.75" x14ac:dyDescent="0.25">
      <c r="A240" s="58" t="s">
        <v>170</v>
      </c>
      <c r="B240" s="11"/>
      <c r="C240" s="116"/>
      <c r="D240" s="60"/>
      <c r="E240" s="59"/>
      <c r="F240" s="60"/>
      <c r="G240" s="60"/>
    </row>
    <row r="241" spans="1:7" ht="15.75" x14ac:dyDescent="0.25">
      <c r="A241" s="35"/>
      <c r="B241" s="36"/>
      <c r="C241" s="36"/>
      <c r="D241" s="24"/>
      <c r="E241" s="93"/>
      <c r="F241" s="24"/>
      <c r="G241" s="24"/>
    </row>
    <row r="242" spans="1:7" ht="15.75" x14ac:dyDescent="0.25">
      <c r="A242" s="35"/>
      <c r="B242" s="106" t="s">
        <v>171</v>
      </c>
      <c r="C242" s="36"/>
      <c r="D242" s="24"/>
      <c r="E242" s="93"/>
      <c r="F242" s="24"/>
      <c r="G242" s="24"/>
    </row>
    <row r="243" spans="1:7" ht="15.75" x14ac:dyDescent="0.25">
      <c r="A243" s="35">
        <f>+A238+1</f>
        <v>148</v>
      </c>
      <c r="B243" s="36"/>
      <c r="C243" s="36" t="s">
        <v>172</v>
      </c>
      <c r="D243" s="80">
        <v>1126139547.2389548</v>
      </c>
      <c r="E243" s="42">
        <v>1120441046.9461346</v>
      </c>
      <c r="F243" s="48">
        <v>5698500.2928202152</v>
      </c>
      <c r="G243" s="141">
        <v>5.085943886429369E-3</v>
      </c>
    </row>
    <row r="244" spans="1:7" ht="15.75" x14ac:dyDescent="0.25">
      <c r="A244" s="25">
        <f>+A243+1</f>
        <v>149</v>
      </c>
      <c r="B244" s="36"/>
      <c r="C244" s="36" t="s">
        <v>173</v>
      </c>
      <c r="D244" s="80">
        <v>-212508822.44037697</v>
      </c>
      <c r="E244" s="42">
        <v>-223711048.1374132</v>
      </c>
      <c r="F244" s="48">
        <v>11202225.697036237</v>
      </c>
      <c r="G244" s="141">
        <v>-5.0074530472698581E-2</v>
      </c>
    </row>
    <row r="245" spans="1:7" ht="15.75" x14ac:dyDescent="0.25">
      <c r="A245" s="25">
        <f>+A244+1</f>
        <v>150</v>
      </c>
      <c r="B245" s="26"/>
      <c r="C245" s="163" t="s">
        <v>69</v>
      </c>
      <c r="D245" s="164">
        <v>913630724.79857779</v>
      </c>
      <c r="E245" s="165">
        <v>896729998.8087213</v>
      </c>
      <c r="F245" s="164">
        <v>16900725.989856482</v>
      </c>
      <c r="G245" s="164">
        <v>1.884706211714628E-2</v>
      </c>
    </row>
    <row r="246" spans="1:7" ht="15.75" x14ac:dyDescent="0.25">
      <c r="A246" s="25"/>
      <c r="B246" s="26"/>
      <c r="C246" s="53"/>
      <c r="D246" s="24"/>
      <c r="E246" s="93"/>
      <c r="F246" s="48"/>
      <c r="G246" s="141"/>
    </row>
    <row r="247" spans="1:7" ht="15.75" x14ac:dyDescent="0.25">
      <c r="A247" s="25">
        <f>+A245+1</f>
        <v>151</v>
      </c>
      <c r="B247" s="22"/>
      <c r="C247" s="53" t="s">
        <v>70</v>
      </c>
      <c r="D247" s="80">
        <v>45647217.486434452</v>
      </c>
      <c r="E247" s="42">
        <v>43823570.988704957</v>
      </c>
      <c r="F247" s="48">
        <v>1823646.4977294952</v>
      </c>
      <c r="G247" s="141">
        <v>4.1613370535219962E-2</v>
      </c>
    </row>
    <row r="248" spans="1:7" ht="15.75" x14ac:dyDescent="0.25">
      <c r="A248" s="25">
        <f>+A247+1</f>
        <v>152</v>
      </c>
      <c r="B248" s="22"/>
      <c r="C248" s="161" t="s">
        <v>174</v>
      </c>
      <c r="D248" s="80">
        <v>51249065.566689178</v>
      </c>
      <c r="E248" s="42">
        <v>53104914.509393051</v>
      </c>
      <c r="F248" s="48">
        <v>-1855848.9427038729</v>
      </c>
      <c r="G248" s="141">
        <v>-3.494683985181099E-2</v>
      </c>
    </row>
    <row r="249" spans="1:7" ht="15.75" x14ac:dyDescent="0.25">
      <c r="A249" s="25">
        <f>+A248+1</f>
        <v>153</v>
      </c>
      <c r="B249" s="26"/>
      <c r="C249" s="53" t="s">
        <v>175</v>
      </c>
      <c r="D249" s="80">
        <v>9374977.8756889738</v>
      </c>
      <c r="E249" s="42">
        <v>9736598.691522222</v>
      </c>
      <c r="F249" s="48">
        <v>-361620.8158332482</v>
      </c>
      <c r="G249" s="141">
        <v>-3.7140363620831569E-2</v>
      </c>
    </row>
    <row r="250" spans="1:7" ht="15.75" x14ac:dyDescent="0.25">
      <c r="A250" s="25">
        <f>+A249+1</f>
        <v>154</v>
      </c>
      <c r="B250" s="26"/>
      <c r="C250" s="155" t="s">
        <v>176</v>
      </c>
      <c r="D250" s="80">
        <v>67823071.002003834</v>
      </c>
      <c r="E250" s="42">
        <v>67705175.997543201</v>
      </c>
      <c r="F250" s="48">
        <v>117895.0044606328</v>
      </c>
      <c r="G250" s="141">
        <v>1.7412997266990462E-3</v>
      </c>
    </row>
    <row r="251" spans="1:7" ht="15.75" x14ac:dyDescent="0.25">
      <c r="A251" s="25">
        <f>+A250+1</f>
        <v>155</v>
      </c>
      <c r="B251" s="26"/>
      <c r="C251" s="155" t="s">
        <v>177</v>
      </c>
      <c r="D251" s="80">
        <v>7879964.5124310674</v>
      </c>
      <c r="E251" s="42">
        <v>8087695.761665456</v>
      </c>
      <c r="F251" s="48">
        <v>-207731.24923438858</v>
      </c>
      <c r="G251" s="141">
        <v>-2.5684849598201453E-2</v>
      </c>
    </row>
    <row r="252" spans="1:7" ht="16.5" thickBot="1" x14ac:dyDescent="0.3">
      <c r="A252" s="25"/>
      <c r="B252" s="26"/>
      <c r="C252" s="155"/>
      <c r="D252" s="80"/>
      <c r="E252" s="42"/>
      <c r="F252" s="63"/>
      <c r="G252" s="141"/>
    </row>
    <row r="253" spans="1:7" ht="18.75" thickBot="1" x14ac:dyDescent="0.3">
      <c r="A253" s="166">
        <f>+A251+1</f>
        <v>156</v>
      </c>
      <c r="B253" s="167"/>
      <c r="C253" s="168" t="s">
        <v>178</v>
      </c>
      <c r="D253" s="169">
        <v>181974296.4432475</v>
      </c>
      <c r="E253" s="170">
        <v>182457955.94882888</v>
      </c>
      <c r="F253" s="169">
        <v>-483659.50558137894</v>
      </c>
      <c r="G253" s="236">
        <v>-2.6507997585867031E-3</v>
      </c>
    </row>
    <row r="254" spans="1:7" ht="18" x14ac:dyDescent="0.25">
      <c r="A254" s="171"/>
      <c r="B254" s="172"/>
      <c r="C254" s="173"/>
      <c r="D254" s="24"/>
      <c r="E254" s="93"/>
      <c r="F254" s="48"/>
      <c r="G254" s="141"/>
    </row>
    <row r="255" spans="1:7" ht="18" x14ac:dyDescent="0.25">
      <c r="A255" s="171"/>
      <c r="B255" s="128" t="s">
        <v>179</v>
      </c>
      <c r="C255" s="173"/>
      <c r="D255" s="24"/>
      <c r="E255" s="93"/>
      <c r="F255" s="48"/>
      <c r="G255" s="141"/>
    </row>
    <row r="256" spans="1:7" ht="15.75" x14ac:dyDescent="0.25">
      <c r="A256" s="37">
        <f>+A253+1</f>
        <v>157</v>
      </c>
      <c r="B256" s="65"/>
      <c r="C256" s="53" t="str">
        <f>+C29</f>
        <v>Transmission Plant In Service</v>
      </c>
      <c r="D256" s="50">
        <v>1524794371.0320513</v>
      </c>
      <c r="E256" s="174">
        <v>1480478683.8884811</v>
      </c>
      <c r="F256" s="48">
        <v>44315687.143570185</v>
      </c>
      <c r="G256" s="141">
        <v>2.9933350358800789E-2</v>
      </c>
    </row>
    <row r="257" spans="1:7" ht="15.75" x14ac:dyDescent="0.25">
      <c r="A257" s="37">
        <f>+A256+1</f>
        <v>158</v>
      </c>
      <c r="B257" s="65"/>
      <c r="C257" s="66" t="s">
        <v>180</v>
      </c>
      <c r="D257" s="175">
        <v>176922000</v>
      </c>
      <c r="E257" s="176">
        <v>176957000</v>
      </c>
      <c r="F257" s="175">
        <v>-35000</v>
      </c>
      <c r="G257" s="175">
        <v>-1.9778816322609446E-4</v>
      </c>
    </row>
    <row r="258" spans="1:7" ht="15.75" x14ac:dyDescent="0.25">
      <c r="A258" s="37">
        <f>+A257+1</f>
        <v>159</v>
      </c>
      <c r="B258" s="65"/>
      <c r="C258" s="53" t="s">
        <v>181</v>
      </c>
      <c r="D258" s="50">
        <v>1347872371.0320513</v>
      </c>
      <c r="E258" s="174">
        <v>1303521683.8884811</v>
      </c>
      <c r="F258" s="48">
        <v>44350687.143570185</v>
      </c>
      <c r="G258" s="141">
        <v>3.4023743288465677E-2</v>
      </c>
    </row>
    <row r="259" spans="1:7" ht="15.75" x14ac:dyDescent="0.25">
      <c r="A259" s="37">
        <f>+A258+1</f>
        <v>160</v>
      </c>
      <c r="B259" s="65"/>
      <c r="C259" s="53" t="s">
        <v>182</v>
      </c>
      <c r="D259" s="177">
        <v>0.88396992843025057</v>
      </c>
      <c r="E259" s="118">
        <v>0.88047311864347688</v>
      </c>
      <c r="F259" s="177">
        <v>3.4968097867736914E-3</v>
      </c>
      <c r="G259" s="141">
        <v>3.9715122616816962E-3</v>
      </c>
    </row>
    <row r="260" spans="1:7" ht="15.75" x14ac:dyDescent="0.25">
      <c r="A260" s="37">
        <f>+A259+1</f>
        <v>161</v>
      </c>
      <c r="B260" s="65"/>
      <c r="C260" s="66" t="s">
        <v>178</v>
      </c>
      <c r="D260" s="175">
        <v>181974296.4432475</v>
      </c>
      <c r="E260" s="176">
        <v>182457955.94882888</v>
      </c>
      <c r="F260" s="67">
        <v>-483659.50558137894</v>
      </c>
      <c r="G260" s="68">
        <v>-2.6507997585867031E-3</v>
      </c>
    </row>
    <row r="261" spans="1:7" ht="15.75" x14ac:dyDescent="0.25">
      <c r="A261" s="37">
        <f>+A260+1</f>
        <v>162</v>
      </c>
      <c r="B261" s="65"/>
      <c r="C261" s="21" t="s">
        <v>183</v>
      </c>
      <c r="D261" s="98">
        <v>160859805.8030827</v>
      </c>
      <c r="E261" s="99">
        <v>160649325.49557948</v>
      </c>
      <c r="F261" s="98">
        <v>210480.30750322342</v>
      </c>
      <c r="G261" s="237">
        <v>1.3101848193506117E-3</v>
      </c>
    </row>
    <row r="262" spans="1:7" ht="15.75" x14ac:dyDescent="0.25">
      <c r="A262" s="82"/>
      <c r="B262" s="26"/>
      <c r="C262" s="53"/>
      <c r="D262" s="24"/>
      <c r="E262" s="93"/>
      <c r="F262" s="48"/>
      <c r="G262" s="141"/>
    </row>
    <row r="263" spans="1:7" ht="15.75" x14ac:dyDescent="0.25">
      <c r="A263" s="82"/>
      <c r="B263" s="128" t="s">
        <v>184</v>
      </c>
      <c r="C263" s="53"/>
      <c r="D263" s="24"/>
      <c r="E263" s="93"/>
      <c r="F263" s="48"/>
      <c r="G263" s="141"/>
    </row>
    <row r="264" spans="1:7" ht="15.75" x14ac:dyDescent="0.25">
      <c r="A264" s="37">
        <f>+A261+1</f>
        <v>163</v>
      </c>
      <c r="B264" s="36"/>
      <c r="C264" s="89" t="s">
        <v>185</v>
      </c>
      <c r="D264" s="48">
        <v>55574697.104340635</v>
      </c>
      <c r="E264" s="23">
        <v>46943043.275176898</v>
      </c>
      <c r="F264" s="48">
        <v>8631653.8291637376</v>
      </c>
      <c r="G264" s="141">
        <v>0.1838750372140463</v>
      </c>
    </row>
    <row r="265" spans="1:7" ht="15.75" x14ac:dyDescent="0.25">
      <c r="A265" s="37">
        <f>+A264+1</f>
        <v>164</v>
      </c>
      <c r="B265" s="36"/>
      <c r="C265" s="128" t="s">
        <v>186</v>
      </c>
      <c r="D265" s="24">
        <v>0</v>
      </c>
      <c r="E265" s="93">
        <v>0</v>
      </c>
      <c r="F265" s="48">
        <v>0</v>
      </c>
      <c r="G265" s="141"/>
    </row>
    <row r="266" spans="1:7" ht="16.5" thickBot="1" x14ac:dyDescent="0.3">
      <c r="A266" s="25"/>
      <c r="B266" s="26"/>
      <c r="C266" s="27"/>
      <c r="D266" s="24"/>
      <c r="E266" s="93"/>
      <c r="F266" s="48"/>
      <c r="G266" s="141"/>
    </row>
    <row r="267" spans="1:7" ht="18.75" thickBot="1" x14ac:dyDescent="0.3">
      <c r="A267" s="166">
        <f>+A265+1</f>
        <v>165</v>
      </c>
      <c r="B267" s="178"/>
      <c r="C267" s="179" t="s">
        <v>187</v>
      </c>
      <c r="D267" s="169">
        <v>105285108.69874206</v>
      </c>
      <c r="E267" s="170">
        <v>113706282.22040258</v>
      </c>
      <c r="F267" s="169">
        <v>-8421173.5216605216</v>
      </c>
      <c r="G267" s="236">
        <v>-7.4060758624904632E-2</v>
      </c>
    </row>
    <row r="268" spans="1:7" ht="15.75" x14ac:dyDescent="0.25">
      <c r="A268" s="82"/>
      <c r="B268" s="26"/>
      <c r="C268" s="27"/>
      <c r="D268" s="24"/>
      <c r="E268" s="93"/>
      <c r="F268" s="48"/>
      <c r="G268" s="141"/>
    </row>
    <row r="269" spans="1:7" ht="15.75" x14ac:dyDescent="0.25">
      <c r="A269" s="37"/>
      <c r="B269" s="9" t="s">
        <v>188</v>
      </c>
      <c r="C269" s="27"/>
      <c r="D269" s="24"/>
      <c r="E269" s="93"/>
      <c r="F269" s="48"/>
      <c r="G269" s="141"/>
    </row>
    <row r="270" spans="1:7" ht="15.75" x14ac:dyDescent="0.25">
      <c r="A270" s="37">
        <f>+A267+1</f>
        <v>166</v>
      </c>
      <c r="B270" s="65"/>
      <c r="C270" s="27" t="str">
        <f>+C253</f>
        <v>Gross Revenue Requirement</v>
      </c>
      <c r="D270" s="181">
        <v>160859805.8030827</v>
      </c>
      <c r="E270" s="180">
        <v>160649325.49557948</v>
      </c>
      <c r="F270" s="181">
        <v>210480.30750322342</v>
      </c>
      <c r="G270" s="183">
        <v>1.3101848193506117E-3</v>
      </c>
    </row>
    <row r="271" spans="1:7" ht="15.75" x14ac:dyDescent="0.25">
      <c r="A271" s="37">
        <f>+A270+1</f>
        <v>167</v>
      </c>
      <c r="B271" s="65"/>
      <c r="C271" s="27" t="s">
        <v>189</v>
      </c>
      <c r="D271" s="181">
        <v>997460386.27097893</v>
      </c>
      <c r="E271" s="180">
        <v>1002540938.1285117</v>
      </c>
      <c r="F271" s="181">
        <v>-5080551.8575327396</v>
      </c>
      <c r="G271" s="183">
        <v>-5.0676752083728717E-3</v>
      </c>
    </row>
    <row r="272" spans="1:7" ht="15.75" x14ac:dyDescent="0.25">
      <c r="A272" s="37">
        <f>+A271+1</f>
        <v>168</v>
      </c>
      <c r="B272" s="65"/>
      <c r="C272" s="27" t="s">
        <v>190</v>
      </c>
      <c r="D272" s="55">
        <v>0.16126936770337275</v>
      </c>
      <c r="E272" s="182">
        <v>0.16024216008123401</v>
      </c>
      <c r="F272" s="183">
        <v>1.0272076221387316E-3</v>
      </c>
      <c r="G272" s="183">
        <v>6.4103455770815462E-3</v>
      </c>
    </row>
    <row r="273" spans="1:7" ht="15.75" x14ac:dyDescent="0.25">
      <c r="A273" s="37">
        <f>+A272+1</f>
        <v>169</v>
      </c>
      <c r="B273" s="65"/>
      <c r="C273" s="27" t="s">
        <v>191</v>
      </c>
      <c r="D273" s="55">
        <v>0.12649440122106803</v>
      </c>
      <c r="E273" s="182">
        <v>0.12624279835578725</v>
      </c>
      <c r="F273" s="183">
        <v>2.5160286528078113E-4</v>
      </c>
      <c r="G273" s="183">
        <v>1.9930076690132803E-3</v>
      </c>
    </row>
    <row r="274" spans="1:7" ht="15.75" x14ac:dyDescent="0.25">
      <c r="A274" s="37">
        <f>+A273+1</f>
        <v>170</v>
      </c>
      <c r="B274" s="65"/>
      <c r="C274" s="27" t="s">
        <v>192</v>
      </c>
      <c r="D274" s="55">
        <v>5.0598619738003954E-2</v>
      </c>
      <c r="E274" s="182">
        <v>5.0642023487985216E-2</v>
      </c>
      <c r="F274" s="183">
        <v>-4.3403749981262008E-5</v>
      </c>
      <c r="G274" s="183">
        <v>-8.5706982051298797E-4</v>
      </c>
    </row>
    <row r="275" spans="1:7" ht="15.75" x14ac:dyDescent="0.25">
      <c r="A275" s="37"/>
      <c r="B275" s="65"/>
      <c r="C275" s="27"/>
      <c r="D275" s="24"/>
      <c r="E275" s="93"/>
      <c r="F275" s="48"/>
      <c r="G275" s="141"/>
    </row>
    <row r="276" spans="1:7" ht="15.75" x14ac:dyDescent="0.25">
      <c r="A276" s="37"/>
      <c r="B276" s="9" t="s">
        <v>193</v>
      </c>
      <c r="C276" s="27"/>
      <c r="D276" s="48"/>
      <c r="E276" s="23"/>
      <c r="F276" s="48"/>
      <c r="G276" s="141"/>
    </row>
    <row r="277" spans="1:7" ht="15.75" x14ac:dyDescent="0.25">
      <c r="A277" s="37">
        <f>+A274+1</f>
        <v>171</v>
      </c>
      <c r="B277" s="65"/>
      <c r="C277" s="27" t="s">
        <v>194</v>
      </c>
      <c r="D277" s="181">
        <v>85156770.288647801</v>
      </c>
      <c r="E277" s="180">
        <v>84856453.736370832</v>
      </c>
      <c r="F277" s="181">
        <v>300316.55227696896</v>
      </c>
      <c r="G277" s="183">
        <v>3.5391126903556716E-3</v>
      </c>
    </row>
    <row r="278" spans="1:7" ht="15.75" x14ac:dyDescent="0.25">
      <c r="A278" s="37">
        <f>+A277+1</f>
        <v>172</v>
      </c>
      <c r="B278" s="65"/>
      <c r="C278" s="27" t="s">
        <v>195</v>
      </c>
      <c r="D278" s="160">
        <v>81358001.704497725</v>
      </c>
      <c r="E278" s="184">
        <v>81468378.080782861</v>
      </c>
      <c r="F278" s="181">
        <v>-110376.37628513575</v>
      </c>
      <c r="G278" s="183">
        <v>-1.3548370408907385E-3</v>
      </c>
    </row>
    <row r="279" spans="1:7" ht="15.75" x14ac:dyDescent="0.25">
      <c r="A279" s="37">
        <f>+A278+1</f>
        <v>173</v>
      </c>
      <c r="B279" s="65"/>
      <c r="C279" s="27" t="s">
        <v>196</v>
      </c>
      <c r="D279" s="181">
        <v>166514771.99314553</v>
      </c>
      <c r="E279" s="180">
        <v>166324831.81715369</v>
      </c>
      <c r="F279" s="181">
        <v>189940.17599183321</v>
      </c>
      <c r="G279" s="183">
        <v>1.1419832740347552E-3</v>
      </c>
    </row>
    <row r="280" spans="1:7" ht="15.75" x14ac:dyDescent="0.25">
      <c r="A280" s="37">
        <f>+A279+1</f>
        <v>174</v>
      </c>
      <c r="B280" s="65"/>
      <c r="C280" s="27" t="str">
        <f>+C271</f>
        <v>Net Transmission Plant</v>
      </c>
      <c r="D280" s="181">
        <v>997460386.27097893</v>
      </c>
      <c r="E280" s="180">
        <v>1002540938.1285117</v>
      </c>
      <c r="F280" s="181">
        <v>-5080551.8575327396</v>
      </c>
      <c r="G280" s="183">
        <v>-5.0676752083728717E-3</v>
      </c>
    </row>
    <row r="281" spans="1:7" ht="15.75" x14ac:dyDescent="0.25">
      <c r="A281" s="37">
        <f>+A280+1</f>
        <v>175</v>
      </c>
      <c r="B281" s="65"/>
      <c r="C281" s="27" t="s">
        <v>197</v>
      </c>
      <c r="D281" s="55">
        <v>0.16693873188855507</v>
      </c>
      <c r="E281" s="182">
        <v>0.16590328184267442</v>
      </c>
      <c r="F281" s="183">
        <v>1.0354500458806537E-3</v>
      </c>
      <c r="G281" s="183">
        <v>6.2412872993227939E-3</v>
      </c>
    </row>
    <row r="282" spans="1:7" ht="15.75" x14ac:dyDescent="0.25">
      <c r="A282" s="37">
        <f>+A281+1</f>
        <v>176</v>
      </c>
      <c r="B282" s="65"/>
      <c r="C282" s="27" t="s">
        <v>198</v>
      </c>
      <c r="D282" s="55">
        <v>0.13216376540625036</v>
      </c>
      <c r="E282" s="182">
        <v>0.13190392011722768</v>
      </c>
      <c r="F282" s="183">
        <v>2.5984528902267545E-4</v>
      </c>
      <c r="G282" s="183">
        <v>1.969958806317066E-3</v>
      </c>
    </row>
    <row r="283" spans="1:7" ht="15.75" x14ac:dyDescent="0.25">
      <c r="A283" s="37"/>
      <c r="B283" s="65"/>
      <c r="C283" s="27"/>
      <c r="D283" s="24"/>
      <c r="E283" s="93"/>
      <c r="F283" s="48"/>
      <c r="G283" s="141"/>
    </row>
    <row r="284" spans="1:7" ht="15.75" x14ac:dyDescent="0.25">
      <c r="A284" s="37">
        <f>+A282+1</f>
        <v>177</v>
      </c>
      <c r="B284" s="65"/>
      <c r="C284" s="9" t="s">
        <v>187</v>
      </c>
      <c r="D284" s="181">
        <v>105285108.69874206</v>
      </c>
      <c r="E284" s="180">
        <v>113706282.22040258</v>
      </c>
      <c r="F284" s="181">
        <v>-8421173.5216605216</v>
      </c>
      <c r="G284" s="183">
        <v>-7.4060758624904632E-2</v>
      </c>
    </row>
    <row r="285" spans="1:7" ht="15.75" x14ac:dyDescent="0.25">
      <c r="A285" s="37">
        <f>+A284+1</f>
        <v>178</v>
      </c>
      <c r="B285" s="65"/>
      <c r="C285" s="27" t="s">
        <v>199</v>
      </c>
      <c r="D285" s="160">
        <v>-14291821.479001036</v>
      </c>
      <c r="E285" s="184">
        <v>3747792.8385777245</v>
      </c>
      <c r="F285" s="181">
        <v>-18039614.317578759</v>
      </c>
      <c r="G285" s="238">
        <v>-4.81339686972259</v>
      </c>
    </row>
    <row r="286" spans="1:7" ht="15.75" x14ac:dyDescent="0.25">
      <c r="A286" s="37">
        <f>+A285+1</f>
        <v>179</v>
      </c>
      <c r="B286" s="65"/>
      <c r="C286" s="185" t="s">
        <v>200</v>
      </c>
      <c r="D286" s="160">
        <v>0</v>
      </c>
      <c r="E286" s="184">
        <v>0</v>
      </c>
      <c r="F286" s="48">
        <v>0</v>
      </c>
      <c r="G286" s="141"/>
    </row>
    <row r="287" spans="1:7" ht="15.75" x14ac:dyDescent="0.25">
      <c r="A287" s="37">
        <f>+A286+1</f>
        <v>180</v>
      </c>
      <c r="B287" s="65"/>
      <c r="C287" s="33" t="s">
        <v>201</v>
      </c>
      <c r="D287" s="160">
        <v>0</v>
      </c>
      <c r="E287" s="184">
        <v>0</v>
      </c>
      <c r="F287" s="48">
        <v>0</v>
      </c>
      <c r="G287" s="141"/>
    </row>
    <row r="288" spans="1:7" ht="15.75" x14ac:dyDescent="0.25">
      <c r="A288" s="37">
        <f>+A287+1</f>
        <v>181</v>
      </c>
      <c r="B288" s="65"/>
      <c r="C288" s="9" t="s">
        <v>202</v>
      </c>
      <c r="D288" s="181">
        <v>90993287.219741032</v>
      </c>
      <c r="E288" s="180">
        <v>117454075.0589803</v>
      </c>
      <c r="F288" s="119">
        <v>-26460787.839239269</v>
      </c>
      <c r="G288" s="223">
        <v>-0.22528624763297331</v>
      </c>
    </row>
    <row r="289" spans="1:7" ht="15.75" x14ac:dyDescent="0.25">
      <c r="A289" s="37"/>
      <c r="B289" s="26"/>
      <c r="C289" s="27"/>
      <c r="D289" s="24"/>
      <c r="E289" s="93"/>
      <c r="F289" s="48"/>
      <c r="G289" s="141"/>
    </row>
    <row r="290" spans="1:7" ht="15.75" x14ac:dyDescent="0.25">
      <c r="A290" s="37"/>
      <c r="B290" s="89" t="s">
        <v>203</v>
      </c>
      <c r="C290" s="27"/>
      <c r="D290" s="24"/>
      <c r="E290" s="93"/>
      <c r="F290" s="48"/>
      <c r="G290" s="141"/>
    </row>
    <row r="291" spans="1:7" ht="15.75" x14ac:dyDescent="0.25">
      <c r="A291" s="37">
        <f>+A288+1</f>
        <v>182</v>
      </c>
      <c r="B291" s="65"/>
      <c r="C291" s="161" t="s">
        <v>204</v>
      </c>
      <c r="D291" s="91">
        <v>4512858.8696851674</v>
      </c>
      <c r="E291" s="186">
        <v>4412877.0757870814</v>
      </c>
      <c r="F291" s="119">
        <v>99981.793898086064</v>
      </c>
      <c r="G291" s="223">
        <v>2.2656827321720332E-2</v>
      </c>
    </row>
    <row r="292" spans="1:7" ht="15.75" x14ac:dyDescent="0.25">
      <c r="A292" s="64">
        <f>+A291+1</f>
        <v>183</v>
      </c>
      <c r="B292" s="33"/>
      <c r="C292" s="161" t="s">
        <v>203</v>
      </c>
      <c r="D292" s="187">
        <v>20.163113859150894</v>
      </c>
      <c r="E292" s="188">
        <v>26.616212743254621</v>
      </c>
      <c r="F292" s="189">
        <v>-6.4530988841037278</v>
      </c>
      <c r="G292" s="223">
        <v>-0.24244992878406957</v>
      </c>
    </row>
    <row r="293" spans="1:7" ht="16.5" thickBot="1" x14ac:dyDescent="0.3">
      <c r="A293" s="190">
        <f>+A292+1</f>
        <v>184</v>
      </c>
      <c r="B293" s="191"/>
      <c r="C293" s="192" t="s">
        <v>205</v>
      </c>
      <c r="D293" s="202">
        <v>1.6802594882625745</v>
      </c>
      <c r="E293" s="202">
        <v>2.2180177286045519</v>
      </c>
      <c r="F293" s="202">
        <v>-0.53775824034197739</v>
      </c>
      <c r="G293" s="239">
        <v>-0.24244992878406957</v>
      </c>
    </row>
  </sheetData>
  <mergeCells count="1">
    <mergeCell ref="D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tabSelected="1" zoomScale="85" zoomScaleNormal="85" workbookViewId="0">
      <pane ySplit="4" topLeftCell="A256" activePane="bottomLeft" state="frozen"/>
      <selection pane="bottomLeft" activeCell="G267" sqref="G267"/>
    </sheetView>
  </sheetViews>
  <sheetFormatPr defaultRowHeight="15" x14ac:dyDescent="0.25"/>
  <cols>
    <col min="1" max="1" width="4.85546875" customWidth="1"/>
    <col min="2" max="2" width="3.28515625" customWidth="1"/>
    <col min="3" max="3" width="98.140625" customWidth="1"/>
    <col min="4" max="4" width="19.28515625" customWidth="1"/>
    <col min="5" max="5" width="17.5703125" bestFit="1" customWidth="1"/>
    <col min="6" max="6" width="18.28515625" bestFit="1" customWidth="1"/>
    <col min="7" max="7" width="14.85546875" customWidth="1"/>
  </cols>
  <sheetData>
    <row r="1" spans="1:7" ht="16.5" thickBot="1" x14ac:dyDescent="0.3">
      <c r="A1" s="1"/>
      <c r="B1" s="2"/>
      <c r="C1" s="2"/>
      <c r="D1" s="3"/>
      <c r="E1" s="3"/>
      <c r="F1" s="3"/>
      <c r="G1" s="3"/>
    </row>
    <row r="2" spans="1:7" ht="24" thickBot="1" x14ac:dyDescent="0.4">
      <c r="A2" s="4" t="s">
        <v>0</v>
      </c>
      <c r="B2" s="5"/>
      <c r="C2" s="5"/>
      <c r="D2" s="280" t="s">
        <v>207</v>
      </c>
      <c r="E2" s="281"/>
      <c r="F2" s="281"/>
      <c r="G2" s="282"/>
    </row>
    <row r="3" spans="1:7" ht="33.75" thickBot="1" x14ac:dyDescent="0.4">
      <c r="A3" s="6" t="s">
        <v>2</v>
      </c>
      <c r="B3" s="7"/>
      <c r="C3" s="7"/>
      <c r="D3" s="8">
        <v>2022</v>
      </c>
      <c r="E3" s="8">
        <v>2021</v>
      </c>
      <c r="F3" s="8" t="s">
        <v>3</v>
      </c>
      <c r="G3" s="240" t="s">
        <v>206</v>
      </c>
    </row>
    <row r="4" spans="1:7" ht="16.5" thickBot="1" x14ac:dyDescent="0.3">
      <c r="A4" s="10" t="s">
        <v>4</v>
      </c>
      <c r="B4" s="11"/>
      <c r="C4" s="12"/>
      <c r="D4" s="14"/>
      <c r="E4" s="15"/>
      <c r="F4" s="15"/>
      <c r="G4" s="13"/>
    </row>
    <row r="5" spans="1:7" ht="15.75" x14ac:dyDescent="0.25">
      <c r="A5" s="16"/>
      <c r="B5" s="17"/>
      <c r="C5" s="17"/>
      <c r="D5" s="63"/>
      <c r="E5" s="18"/>
      <c r="F5" s="63"/>
      <c r="G5" s="63"/>
    </row>
    <row r="6" spans="1:7" ht="15.75" x14ac:dyDescent="0.25">
      <c r="A6" s="20"/>
      <c r="B6" s="21" t="s">
        <v>5</v>
      </c>
      <c r="C6" s="22"/>
      <c r="D6" s="24"/>
      <c r="E6" s="93"/>
      <c r="F6" s="24"/>
      <c r="G6" s="24"/>
    </row>
    <row r="7" spans="1:7" ht="15.75" x14ac:dyDescent="0.25">
      <c r="A7" s="25">
        <v>1</v>
      </c>
      <c r="B7" s="26"/>
      <c r="C7" s="27" t="s">
        <v>6</v>
      </c>
      <c r="D7" s="48">
        <v>0</v>
      </c>
      <c r="E7" s="23">
        <v>0</v>
      </c>
      <c r="F7" s="48">
        <v>0</v>
      </c>
      <c r="G7" s="177"/>
    </row>
    <row r="8" spans="1:7" ht="15.75" x14ac:dyDescent="0.25">
      <c r="A8" s="25">
        <f>+A7+1</f>
        <v>2</v>
      </c>
      <c r="B8" s="26"/>
      <c r="C8" s="27" t="s">
        <v>7</v>
      </c>
      <c r="D8" s="48">
        <v>128669883</v>
      </c>
      <c r="E8" s="48">
        <v>121914093</v>
      </c>
      <c r="F8" s="255">
        <f t="shared" ref="F8:F10" si="0">D8-E8</f>
        <v>6755790</v>
      </c>
      <c r="G8" s="250">
        <f t="shared" ref="G8:G10" si="1">(F8/E8)</f>
        <v>5.5414348200088732E-2</v>
      </c>
    </row>
    <row r="9" spans="1:7" ht="15.75" x14ac:dyDescent="0.25">
      <c r="A9" s="25">
        <f>+A8+1</f>
        <v>3</v>
      </c>
      <c r="B9" s="26"/>
      <c r="C9" s="27" t="s">
        <v>8</v>
      </c>
      <c r="D9" s="48">
        <v>40669607</v>
      </c>
      <c r="E9" s="48">
        <v>36621425</v>
      </c>
      <c r="F9" s="265">
        <f t="shared" si="0"/>
        <v>4048182</v>
      </c>
      <c r="G9" s="251">
        <f t="shared" si="1"/>
        <v>0.11054135659658247</v>
      </c>
    </row>
    <row r="10" spans="1:7" ht="15.75" x14ac:dyDescent="0.25">
      <c r="A10" s="25">
        <f>+A9+1</f>
        <v>4</v>
      </c>
      <c r="B10" s="26"/>
      <c r="C10" s="28" t="s">
        <v>9</v>
      </c>
      <c r="D10" s="30">
        <v>88000276</v>
      </c>
      <c r="E10" s="30">
        <f>+E8-E9</f>
        <v>85292668</v>
      </c>
      <c r="F10" s="255">
        <f t="shared" si="0"/>
        <v>2707608</v>
      </c>
      <c r="G10" s="250">
        <f t="shared" si="1"/>
        <v>3.1744909187270354E-2</v>
      </c>
    </row>
    <row r="11" spans="1:7" ht="16.5" thickBot="1" x14ac:dyDescent="0.3">
      <c r="A11" s="25">
        <v>5</v>
      </c>
      <c r="B11" s="31" t="s">
        <v>10</v>
      </c>
      <c r="C11" s="31"/>
      <c r="D11" s="32">
        <v>0</v>
      </c>
      <c r="E11" s="203">
        <v>0</v>
      </c>
      <c r="F11" s="32">
        <v>0</v>
      </c>
      <c r="G11" s="32">
        <v>0</v>
      </c>
    </row>
    <row r="12" spans="1:7" ht="16.5" thickTop="1" x14ac:dyDescent="0.25">
      <c r="A12" s="25"/>
      <c r="B12" s="26"/>
      <c r="C12" s="21"/>
      <c r="D12" s="24"/>
      <c r="E12" s="93"/>
      <c r="F12" s="24"/>
      <c r="G12" s="24"/>
    </row>
    <row r="13" spans="1:7" ht="15.75" x14ac:dyDescent="0.25">
      <c r="A13" s="35"/>
      <c r="B13" s="21" t="s">
        <v>11</v>
      </c>
      <c r="C13" s="22"/>
      <c r="D13" s="24"/>
      <c r="E13" s="93"/>
      <c r="F13" s="24"/>
      <c r="G13" s="24"/>
    </row>
    <row r="14" spans="1:7" ht="15.75" x14ac:dyDescent="0.25">
      <c r="A14" s="37">
        <f>+A11+1</f>
        <v>6</v>
      </c>
      <c r="B14" s="36"/>
      <c r="C14" s="38" t="s">
        <v>12</v>
      </c>
      <c r="D14" s="41">
        <v>11015156221.923077</v>
      </c>
      <c r="E14" s="41">
        <v>10682271333</v>
      </c>
      <c r="F14" s="41">
        <f t="shared" ref="F14:F18" si="2">D14-E14</f>
        <v>332884888.92307663</v>
      </c>
      <c r="G14" s="259">
        <f t="shared" ref="G14:G18" si="3">(F14/E14)</f>
        <v>3.1162369738233331E-2</v>
      </c>
    </row>
    <row r="15" spans="1:7" ht="15.75" x14ac:dyDescent="0.25">
      <c r="A15" s="37">
        <f>+A14+1</f>
        <v>7</v>
      </c>
      <c r="B15" s="36"/>
      <c r="C15" s="27" t="s">
        <v>13</v>
      </c>
      <c r="D15" s="43">
        <v>11015156221.923077</v>
      </c>
      <c r="E15" s="43">
        <v>10682271333</v>
      </c>
      <c r="F15" s="43">
        <f t="shared" si="2"/>
        <v>332884888.92307663</v>
      </c>
      <c r="G15" s="250">
        <f t="shared" si="3"/>
        <v>3.1162369738233331E-2</v>
      </c>
    </row>
    <row r="16" spans="1:7" ht="15.75" x14ac:dyDescent="0.25">
      <c r="A16" s="37">
        <f>+A15+1</f>
        <v>8</v>
      </c>
      <c r="B16" s="36"/>
      <c r="C16" s="27" t="s">
        <v>14</v>
      </c>
      <c r="D16" s="44">
        <v>4885751606.2674828</v>
      </c>
      <c r="E16" s="44">
        <v>4588107405.563796</v>
      </c>
      <c r="F16" s="44">
        <f t="shared" si="2"/>
        <v>297644200.70368671</v>
      </c>
      <c r="G16" s="244">
        <f t="shared" si="3"/>
        <v>6.4872980162309773E-2</v>
      </c>
    </row>
    <row r="17" spans="1:7" ht="15.75" x14ac:dyDescent="0.25">
      <c r="A17" s="37">
        <f>+A16+1</f>
        <v>9</v>
      </c>
      <c r="B17" s="22"/>
      <c r="C17" s="45" t="s">
        <v>15</v>
      </c>
      <c r="D17" s="46">
        <v>4885751606.2674828</v>
      </c>
      <c r="E17" s="46">
        <v>4588107405.563796</v>
      </c>
      <c r="F17" s="46">
        <f t="shared" si="2"/>
        <v>297644200.70368671</v>
      </c>
      <c r="G17" s="278">
        <f t="shared" si="3"/>
        <v>6.4872980162309773E-2</v>
      </c>
    </row>
    <row r="18" spans="1:7" ht="15.75" x14ac:dyDescent="0.25">
      <c r="A18" s="25">
        <f>+A17+1</f>
        <v>10</v>
      </c>
      <c r="B18" s="36"/>
      <c r="C18" s="47" t="s">
        <v>16</v>
      </c>
      <c r="D18" s="43">
        <v>6129404615.6555939</v>
      </c>
      <c r="E18" s="43">
        <v>6094163927.436204</v>
      </c>
      <c r="F18" s="270">
        <f t="shared" si="2"/>
        <v>35240688.219389915</v>
      </c>
      <c r="G18" s="276">
        <f t="shared" si="3"/>
        <v>5.7826944990328746E-3</v>
      </c>
    </row>
    <row r="19" spans="1:7" ht="15.75" x14ac:dyDescent="0.25">
      <c r="A19" s="35"/>
      <c r="B19" s="36"/>
      <c r="C19" s="36"/>
      <c r="D19" s="48"/>
      <c r="E19" s="48"/>
      <c r="F19" s="271"/>
      <c r="G19" s="141"/>
    </row>
    <row r="20" spans="1:7" ht="15.75" x14ac:dyDescent="0.25">
      <c r="A20" s="37">
        <f>+A18+1</f>
        <v>11</v>
      </c>
      <c r="B20" s="36"/>
      <c r="C20" s="36" t="s">
        <v>17</v>
      </c>
      <c r="D20" s="50">
        <v>100122769.23076923</v>
      </c>
      <c r="E20" s="50">
        <v>98268692.307692304</v>
      </c>
      <c r="F20" s="272">
        <f t="shared" ref="F20:F24" si="4">D20-E20</f>
        <v>1854076.9230769277</v>
      </c>
      <c r="G20" s="50">
        <f t="shared" ref="G20:G24" si="5">(F20/E20)</f>
        <v>1.8867422365523773E-2</v>
      </c>
    </row>
    <row r="21" spans="1:7" ht="16.5" thickBot="1" x14ac:dyDescent="0.3">
      <c r="A21" s="25">
        <f>+A20+1</f>
        <v>12</v>
      </c>
      <c r="B21" s="51" t="s">
        <v>18</v>
      </c>
      <c r="C21" s="51"/>
      <c r="D21" s="32">
        <v>9.0895460049398493E-3</v>
      </c>
      <c r="E21" s="32">
        <v>9.1992320026657304E-3</v>
      </c>
      <c r="F21" s="273">
        <f t="shared" si="4"/>
        <v>-1.0968599772588107E-4</v>
      </c>
      <c r="G21" s="32">
        <f t="shared" si="5"/>
        <v>-1.1923386397266264E-2</v>
      </c>
    </row>
    <row r="22" spans="1:7" ht="16.5" thickTop="1" x14ac:dyDescent="0.25">
      <c r="A22" s="35"/>
      <c r="B22" s="22"/>
      <c r="C22" s="22"/>
      <c r="D22" s="48"/>
      <c r="E22" s="48"/>
      <c r="F22" s="49"/>
      <c r="G22" s="141"/>
    </row>
    <row r="23" spans="1:7" ht="15.75" x14ac:dyDescent="0.25">
      <c r="A23" s="37">
        <f>+A21+1</f>
        <v>13</v>
      </c>
      <c r="B23" s="26"/>
      <c r="C23" s="53" t="s">
        <v>19</v>
      </c>
      <c r="D23" s="50">
        <v>24292615.384615377</v>
      </c>
      <c r="E23" s="50">
        <v>23987769.230769232</v>
      </c>
      <c r="F23" s="274">
        <f t="shared" si="4"/>
        <v>304846.15384614468</v>
      </c>
      <c r="G23" s="141">
        <f t="shared" si="5"/>
        <v>1.2708399472807875E-2</v>
      </c>
    </row>
    <row r="24" spans="1:7" ht="16.5" thickBot="1" x14ac:dyDescent="0.3">
      <c r="A24" s="25">
        <f>+A23+1</f>
        <v>14</v>
      </c>
      <c r="B24" s="51" t="s">
        <v>20</v>
      </c>
      <c r="C24" s="51"/>
      <c r="D24" s="32">
        <v>3.9632912016556547E-3</v>
      </c>
      <c r="E24" s="32">
        <v>3.9361870662479558E-3</v>
      </c>
      <c r="F24" s="269">
        <f t="shared" si="4"/>
        <v>2.7104135407698959E-5</v>
      </c>
      <c r="G24" s="277">
        <f t="shared" si="5"/>
        <v>6.8858859986893634E-3</v>
      </c>
    </row>
    <row r="25" spans="1:7" ht="16.5" thickTop="1" x14ac:dyDescent="0.25">
      <c r="A25" s="54"/>
      <c r="B25" s="26"/>
      <c r="C25" s="21"/>
      <c r="D25" s="56"/>
      <c r="E25" s="206"/>
      <c r="F25" s="275"/>
      <c r="G25" s="57"/>
    </row>
    <row r="26" spans="1:7" ht="15.75" x14ac:dyDescent="0.25">
      <c r="A26" s="58" t="s">
        <v>21</v>
      </c>
      <c r="B26" s="11"/>
      <c r="C26" s="12"/>
      <c r="D26" s="60"/>
      <c r="E26" s="59"/>
      <c r="F26" s="60"/>
      <c r="G26" s="60"/>
    </row>
    <row r="27" spans="1:7" ht="15.75" x14ac:dyDescent="0.25">
      <c r="A27" s="61"/>
      <c r="B27" s="62"/>
      <c r="C27" s="33"/>
      <c r="D27" s="48"/>
      <c r="E27" s="23"/>
      <c r="F27" s="63"/>
      <c r="G27" s="48"/>
    </row>
    <row r="28" spans="1:7" ht="15.75" x14ac:dyDescent="0.25">
      <c r="A28" s="64"/>
      <c r="B28" s="21" t="str">
        <f>"Plant In Service  (Note "&amp;B309&amp;")"</f>
        <v>Plant In Service  (Note )</v>
      </c>
      <c r="C28" s="33"/>
      <c r="D28" s="48"/>
      <c r="E28" s="23"/>
      <c r="F28" s="48"/>
      <c r="G28" s="48"/>
    </row>
    <row r="29" spans="1:7" ht="15.75" x14ac:dyDescent="0.25">
      <c r="A29" s="37">
        <f>+A24+1</f>
        <v>15</v>
      </c>
      <c r="B29" s="65"/>
      <c r="C29" s="53" t="s">
        <v>22</v>
      </c>
      <c r="D29" s="48">
        <v>100122769.23076923</v>
      </c>
      <c r="E29" s="23">
        <v>98268692.307692304</v>
      </c>
      <c r="F29" s="255">
        <f t="shared" ref="F29" si="6">D29-E29</f>
        <v>1854076.9230769277</v>
      </c>
      <c r="G29" s="250">
        <f t="shared" ref="G29" si="7">(F29/E29)</f>
        <v>1.8867422365523773E-2</v>
      </c>
    </row>
    <row r="30" spans="1:7" ht="15.75" x14ac:dyDescent="0.25">
      <c r="A30" s="37">
        <f>+A29+1</f>
        <v>16</v>
      </c>
      <c r="B30" s="65"/>
      <c r="C30" s="66" t="s">
        <v>23</v>
      </c>
      <c r="D30" s="67">
        <v>0</v>
      </c>
      <c r="E30" s="40">
        <v>0</v>
      </c>
      <c r="F30" s="39"/>
      <c r="G30" s="68"/>
    </row>
    <row r="31" spans="1:7" ht="15.75" x14ac:dyDescent="0.25">
      <c r="A31" s="37">
        <f>+A30+1</f>
        <v>17</v>
      </c>
      <c r="B31" s="65"/>
      <c r="C31" s="21" t="s">
        <v>24</v>
      </c>
      <c r="D31" s="44">
        <v>100122769.23076923</v>
      </c>
      <c r="E31" s="194">
        <v>98268692.307692304</v>
      </c>
      <c r="F31" s="181">
        <f t="shared" ref="F31" si="8">D31-E31</f>
        <v>1854076.9230769277</v>
      </c>
      <c r="G31" s="244">
        <f t="shared" ref="G31" si="9">(F31/E31)</f>
        <v>1.8867422365523773E-2</v>
      </c>
    </row>
    <row r="32" spans="1:7" ht="15.75" x14ac:dyDescent="0.25">
      <c r="A32" s="37"/>
      <c r="B32" s="65"/>
      <c r="C32" s="21"/>
      <c r="D32" s="48"/>
      <c r="E32" s="23"/>
      <c r="F32" s="48"/>
      <c r="G32" s="48"/>
    </row>
    <row r="33" spans="1:7" ht="15.75" x14ac:dyDescent="0.25">
      <c r="A33" s="37">
        <f>+A31+1</f>
        <v>18</v>
      </c>
      <c r="B33" s="65"/>
      <c r="C33" s="53" t="s">
        <v>25</v>
      </c>
      <c r="D33" s="48">
        <v>720855310.86240005</v>
      </c>
      <c r="E33" s="23">
        <v>704182794.0625</v>
      </c>
      <c r="F33" s="255">
        <f t="shared" ref="F33" si="10">D33-E33</f>
        <v>16672516.799900055</v>
      </c>
      <c r="G33" s="250">
        <f t="shared" ref="G33" si="11">(F33/E33)</f>
        <v>2.3676404678556064E-2</v>
      </c>
    </row>
    <row r="34" spans="1:7" ht="15.75" x14ac:dyDescent="0.25">
      <c r="A34" s="37">
        <f>A33+1</f>
        <v>19</v>
      </c>
      <c r="B34" s="65"/>
      <c r="C34" s="66" t="s">
        <v>26</v>
      </c>
      <c r="D34" s="68"/>
      <c r="E34" s="69"/>
      <c r="F34" s="68"/>
      <c r="G34" s="68"/>
    </row>
    <row r="35" spans="1:7" ht="15.75" x14ac:dyDescent="0.25">
      <c r="A35" s="37">
        <f>A34+1</f>
        <v>20</v>
      </c>
      <c r="B35" s="65"/>
      <c r="C35" s="53" t="s">
        <v>27</v>
      </c>
      <c r="D35" s="43">
        <v>0</v>
      </c>
      <c r="E35" s="76">
        <v>0</v>
      </c>
      <c r="F35" s="43">
        <v>0</v>
      </c>
      <c r="G35" s="141"/>
    </row>
    <row r="36" spans="1:7" ht="15.75" x14ac:dyDescent="0.25">
      <c r="A36" s="37">
        <f>A35+1</f>
        <v>21</v>
      </c>
      <c r="B36" s="65"/>
      <c r="C36" s="53" t="s">
        <v>28</v>
      </c>
      <c r="D36" s="67">
        <v>493885764</v>
      </c>
      <c r="E36" s="40">
        <v>484015168</v>
      </c>
      <c r="F36" s="265">
        <f t="shared" ref="F36" si="12">D36-E36</f>
        <v>9870596</v>
      </c>
      <c r="G36" s="251">
        <f t="shared" ref="G36" si="13">(F36/E36)</f>
        <v>2.0393154290569669E-2</v>
      </c>
    </row>
    <row r="37" spans="1:7" ht="15.75" x14ac:dyDescent="0.25">
      <c r="A37" s="37">
        <f>+A36+1</f>
        <v>22</v>
      </c>
      <c r="B37" s="65"/>
      <c r="C37" s="28" t="s">
        <v>29</v>
      </c>
      <c r="D37" s="43">
        <v>493885764</v>
      </c>
      <c r="E37" s="76">
        <v>484015168</v>
      </c>
      <c r="F37" s="255">
        <f t="shared" ref="F37" si="14">D37-E37</f>
        <v>9870596</v>
      </c>
      <c r="G37" s="250">
        <f t="shared" ref="G37" si="15">(F37/E37)</f>
        <v>2.0393154290569669E-2</v>
      </c>
    </row>
    <row r="38" spans="1:7" ht="15.75" x14ac:dyDescent="0.25">
      <c r="A38" s="37">
        <f>+A37+1</f>
        <v>23</v>
      </c>
      <c r="B38" s="65"/>
      <c r="C38" s="70" t="s">
        <v>30</v>
      </c>
      <c r="D38" s="71">
        <v>0</v>
      </c>
      <c r="E38" s="195">
        <v>0</v>
      </c>
      <c r="F38" s="68">
        <v>0</v>
      </c>
      <c r="G38" s="68"/>
    </row>
    <row r="39" spans="1:7" ht="15.75" x14ac:dyDescent="0.25">
      <c r="A39" s="37">
        <f>+A38+1</f>
        <v>24</v>
      </c>
      <c r="B39" s="27"/>
      <c r="C39" s="72" t="s">
        <v>31</v>
      </c>
      <c r="D39" s="44">
        <v>0</v>
      </c>
      <c r="E39" s="194">
        <v>0</v>
      </c>
      <c r="F39" s="44">
        <v>0</v>
      </c>
      <c r="G39" s="223"/>
    </row>
    <row r="40" spans="1:7" ht="15.75" x14ac:dyDescent="0.25">
      <c r="A40" s="64"/>
      <c r="B40" s="27"/>
      <c r="C40" s="21"/>
      <c r="D40" s="48"/>
      <c r="E40" s="23"/>
      <c r="F40" s="48"/>
      <c r="G40" s="48"/>
    </row>
    <row r="41" spans="1:7" ht="16.5" thickBot="1" x14ac:dyDescent="0.3">
      <c r="A41" s="37">
        <f>+A39+1</f>
        <v>25</v>
      </c>
      <c r="B41" s="73" t="s">
        <v>32</v>
      </c>
      <c r="C41" s="73"/>
      <c r="D41" s="74">
        <v>100122769.23076923</v>
      </c>
      <c r="E41" s="201">
        <v>98268692.307692304</v>
      </c>
      <c r="F41" s="267">
        <f t="shared" ref="F41" si="16">D41-E41</f>
        <v>1854076.9230769277</v>
      </c>
      <c r="G41" s="268">
        <f t="shared" ref="G41" si="17">(F41/E41)</f>
        <v>1.8867422365523773E-2</v>
      </c>
    </row>
    <row r="42" spans="1:7" ht="16.5" thickTop="1" x14ac:dyDescent="0.25">
      <c r="A42" s="64"/>
      <c r="B42" s="27"/>
      <c r="C42" s="27"/>
      <c r="D42" s="48"/>
      <c r="E42" s="23"/>
      <c r="F42" s="48"/>
      <c r="G42" s="48"/>
    </row>
    <row r="43" spans="1:7" ht="15.75" x14ac:dyDescent="0.25">
      <c r="A43" s="37"/>
      <c r="B43" s="21" t="s">
        <v>33</v>
      </c>
      <c r="C43" s="21"/>
      <c r="D43" s="48"/>
      <c r="E43" s="23"/>
      <c r="F43" s="48"/>
      <c r="G43" s="48"/>
    </row>
    <row r="44" spans="1:7" ht="15.75" x14ac:dyDescent="0.25">
      <c r="A44" s="64"/>
      <c r="B44" s="33"/>
      <c r="C44" s="33"/>
      <c r="D44" s="48"/>
      <c r="E44" s="23"/>
      <c r="F44" s="48"/>
      <c r="G44" s="48"/>
    </row>
    <row r="45" spans="1:7" ht="15.75" x14ac:dyDescent="0.25">
      <c r="A45" s="37">
        <f>+A41+1</f>
        <v>26</v>
      </c>
      <c r="B45" s="65"/>
      <c r="C45" s="66" t="s">
        <v>34</v>
      </c>
      <c r="D45" s="67">
        <v>75830153.846153855</v>
      </c>
      <c r="E45" s="40">
        <v>74280923.076923072</v>
      </c>
      <c r="F45" s="265">
        <f t="shared" ref="F45" si="18">D45-E45</f>
        <v>1549230.769230783</v>
      </c>
      <c r="G45" s="251">
        <f t="shared" ref="G45" si="19">(F45/E45)</f>
        <v>2.0856374760265788E-2</v>
      </c>
    </row>
    <row r="46" spans="1:7" ht="15.75" x14ac:dyDescent="0.25">
      <c r="A46" s="37">
        <f>A45+1</f>
        <v>27</v>
      </c>
      <c r="B46" s="65"/>
      <c r="C46" s="21" t="s">
        <v>35</v>
      </c>
      <c r="D46" s="43">
        <v>75830153.846153855</v>
      </c>
      <c r="E46" s="76">
        <v>74280923.076923072</v>
      </c>
      <c r="F46" s="255">
        <f t="shared" ref="F46" si="20">D46-E46</f>
        <v>1549230.769230783</v>
      </c>
      <c r="G46" s="250">
        <f t="shared" ref="G46" si="21">(F46/E46)</f>
        <v>2.0856374760265788E-2</v>
      </c>
    </row>
    <row r="47" spans="1:7" ht="15.75" x14ac:dyDescent="0.25">
      <c r="A47" s="37"/>
      <c r="B47" s="65"/>
      <c r="C47" s="53"/>
      <c r="D47" s="43"/>
      <c r="E47" s="76"/>
      <c r="F47" s="43"/>
      <c r="G47" s="141"/>
    </row>
    <row r="48" spans="1:7" ht="15.75" x14ac:dyDescent="0.25">
      <c r="A48" s="37">
        <f>A46+1</f>
        <v>28</v>
      </c>
      <c r="B48" s="65"/>
      <c r="C48" s="53" t="s">
        <v>36</v>
      </c>
      <c r="D48" s="48"/>
      <c r="E48" s="23"/>
      <c r="F48" s="43">
        <v>0</v>
      </c>
      <c r="G48" s="141"/>
    </row>
    <row r="49" spans="1:7" ht="15.75" x14ac:dyDescent="0.25">
      <c r="A49" s="37">
        <f>A48+1</f>
        <v>29</v>
      </c>
      <c r="B49" s="65"/>
      <c r="C49" s="66" t="s">
        <v>26</v>
      </c>
      <c r="D49" s="225"/>
      <c r="E49" s="241"/>
      <c r="F49" s="68">
        <v>0</v>
      </c>
      <c r="G49" s="68"/>
    </row>
    <row r="50" spans="1:7" ht="15.75" x14ac:dyDescent="0.25">
      <c r="A50" s="37">
        <f>A49+1</f>
        <v>30</v>
      </c>
      <c r="B50" s="65"/>
      <c r="C50" s="53" t="s">
        <v>27</v>
      </c>
      <c r="D50" s="48"/>
      <c r="E50" s="23"/>
      <c r="F50" s="43">
        <v>0</v>
      </c>
      <c r="G50" s="141"/>
    </row>
    <row r="51" spans="1:7" ht="15.75" x14ac:dyDescent="0.25">
      <c r="A51" s="37">
        <f>+A50+1</f>
        <v>31</v>
      </c>
      <c r="B51" s="65"/>
      <c r="C51" s="53" t="s">
        <v>37</v>
      </c>
      <c r="D51" s="48">
        <v>107655566</v>
      </c>
      <c r="E51" s="23">
        <v>105387395</v>
      </c>
      <c r="F51" s="255">
        <f t="shared" ref="F51" si="22">D51-E51</f>
        <v>2268171</v>
      </c>
      <c r="G51" s="250">
        <f t="shared" ref="G51" si="23">(F51/E51)</f>
        <v>2.1522222842684364E-2</v>
      </c>
    </row>
    <row r="52" spans="1:7" ht="15.75" x14ac:dyDescent="0.25">
      <c r="A52" s="37">
        <f>+A51+1</f>
        <v>32</v>
      </c>
      <c r="B52" s="65"/>
      <c r="C52" s="66" t="s">
        <v>38</v>
      </c>
      <c r="D52" s="67">
        <v>93010762</v>
      </c>
      <c r="E52" s="40">
        <v>85831846</v>
      </c>
      <c r="F52" s="265">
        <f t="shared" ref="F52" si="24">D52-E52</f>
        <v>7178916</v>
      </c>
      <c r="G52" s="251">
        <f t="shared" ref="G52" si="25">(F52/E52)</f>
        <v>8.3639305625560004E-2</v>
      </c>
    </row>
    <row r="53" spans="1:7" ht="15.75" x14ac:dyDescent="0.25">
      <c r="A53" s="37">
        <f>+A52+1</f>
        <v>33</v>
      </c>
      <c r="B53" s="26"/>
      <c r="C53" s="78" t="s">
        <v>15</v>
      </c>
      <c r="D53" s="43">
        <v>200666328</v>
      </c>
      <c r="E53" s="76">
        <v>191219241</v>
      </c>
      <c r="F53" s="255">
        <f t="shared" ref="F53" si="26">D53-E53</f>
        <v>9447087</v>
      </c>
      <c r="G53" s="250">
        <f t="shared" ref="G53" si="27">(F53/E53)</f>
        <v>4.9404479123520841E-2</v>
      </c>
    </row>
    <row r="54" spans="1:7" ht="15.75" x14ac:dyDescent="0.25">
      <c r="A54" s="37">
        <f>+A53+1</f>
        <v>34</v>
      </c>
      <c r="B54" s="26"/>
      <c r="C54" s="78" t="str">
        <f>+C38</f>
        <v>Wage &amp; Salary Allocation Factor</v>
      </c>
      <c r="D54" s="71">
        <v>0</v>
      </c>
      <c r="E54" s="195">
        <v>0</v>
      </c>
      <c r="F54" s="68">
        <v>0</v>
      </c>
      <c r="G54" s="68">
        <v>0</v>
      </c>
    </row>
    <row r="55" spans="1:7" ht="15.75" x14ac:dyDescent="0.25">
      <c r="A55" s="37">
        <f>+A54+1</f>
        <v>35</v>
      </c>
      <c r="B55" s="36"/>
      <c r="C55" s="79" t="s">
        <v>39</v>
      </c>
      <c r="D55" s="44">
        <v>0</v>
      </c>
      <c r="E55" s="194">
        <v>0</v>
      </c>
      <c r="F55" s="44">
        <v>0</v>
      </c>
      <c r="G55" s="223"/>
    </row>
    <row r="56" spans="1:7" ht="15.75" x14ac:dyDescent="0.25">
      <c r="A56" s="64"/>
      <c r="B56" s="36"/>
      <c r="C56" s="36"/>
      <c r="D56" s="48"/>
      <c r="E56" s="23"/>
      <c r="F56" s="43"/>
      <c r="G56" s="141"/>
    </row>
    <row r="57" spans="1:7" ht="16.5" thickBot="1" x14ac:dyDescent="0.3">
      <c r="A57" s="37">
        <f>+A55+1</f>
        <v>36</v>
      </c>
      <c r="B57" s="51" t="s">
        <v>40</v>
      </c>
      <c r="C57" s="51"/>
      <c r="D57" s="74">
        <v>75830153.846153855</v>
      </c>
      <c r="E57" s="201">
        <v>74280923.076923072</v>
      </c>
      <c r="F57" s="267">
        <f t="shared" ref="F57" si="28">D57-E57</f>
        <v>1549230.769230783</v>
      </c>
      <c r="G57" s="268">
        <f t="shared" ref="G57" si="29">(F57/E57)</f>
        <v>2.0856374760265788E-2</v>
      </c>
    </row>
    <row r="58" spans="1:7" ht="16.5" thickTop="1" x14ac:dyDescent="0.25">
      <c r="A58" s="64"/>
      <c r="B58" s="36"/>
      <c r="C58" s="36"/>
      <c r="D58" s="50"/>
      <c r="E58" s="174"/>
      <c r="F58" s="43"/>
      <c r="G58" s="141"/>
    </row>
    <row r="59" spans="1:7" ht="16.5" thickBot="1" x14ac:dyDescent="0.3">
      <c r="A59" s="37">
        <f>+A57+1</f>
        <v>37</v>
      </c>
      <c r="B59" s="51" t="s">
        <v>41</v>
      </c>
      <c r="C59" s="51"/>
      <c r="D59" s="74">
        <v>24292615.384615377</v>
      </c>
      <c r="E59" s="201">
        <v>23987769.230769232</v>
      </c>
      <c r="F59" s="267">
        <f t="shared" ref="F59" si="30">D59-E59</f>
        <v>304846.15384614468</v>
      </c>
      <c r="G59" s="268">
        <f t="shared" ref="G59" si="31">(F59/E59)</f>
        <v>1.2708399472807875E-2</v>
      </c>
    </row>
    <row r="60" spans="1:7" ht="16.5" thickTop="1" x14ac:dyDescent="0.25">
      <c r="A60" s="35"/>
      <c r="B60" s="36"/>
      <c r="C60" s="36"/>
      <c r="D60" s="24"/>
      <c r="E60" s="93"/>
      <c r="F60" s="81"/>
      <c r="G60" s="24"/>
    </row>
    <row r="61" spans="1:7" ht="15.75" x14ac:dyDescent="0.25">
      <c r="A61" s="58" t="s">
        <v>42</v>
      </c>
      <c r="B61" s="12"/>
      <c r="C61" s="12"/>
      <c r="D61" s="60"/>
      <c r="E61" s="59"/>
      <c r="F61" s="60"/>
      <c r="G61" s="60"/>
    </row>
    <row r="62" spans="1:7" ht="16.5" thickBot="1" x14ac:dyDescent="0.3">
      <c r="A62" s="82"/>
      <c r="B62" s="83"/>
      <c r="C62" s="83"/>
      <c r="D62" s="24"/>
      <c r="E62" s="93"/>
      <c r="F62" s="84"/>
      <c r="G62" s="24"/>
    </row>
    <row r="63" spans="1:7" ht="15.75" x14ac:dyDescent="0.25">
      <c r="A63" s="85"/>
      <c r="B63" s="86" t="s">
        <v>43</v>
      </c>
      <c r="C63" s="87"/>
      <c r="D63" s="88"/>
      <c r="E63" s="207"/>
      <c r="F63" s="88"/>
      <c r="G63" s="88"/>
    </row>
    <row r="64" spans="1:7" ht="15.75" x14ac:dyDescent="0.25">
      <c r="A64" s="64">
        <f>+A59+1</f>
        <v>38</v>
      </c>
      <c r="B64" s="89"/>
      <c r="C64" s="22" t="s">
        <v>44</v>
      </c>
      <c r="D64" s="39"/>
      <c r="E64" s="208"/>
      <c r="F64" s="39"/>
      <c r="G64" s="68"/>
    </row>
    <row r="65" spans="1:8" ht="15.75" x14ac:dyDescent="0.25">
      <c r="A65" s="37">
        <f>+A64+1</f>
        <v>39</v>
      </c>
      <c r="B65" s="27"/>
      <c r="C65" s="90" t="s">
        <v>45</v>
      </c>
      <c r="D65" s="91">
        <v>0</v>
      </c>
      <c r="E65" s="186">
        <v>0</v>
      </c>
      <c r="F65" s="91"/>
      <c r="G65" s="228"/>
    </row>
    <row r="66" spans="1:8" ht="15.75" x14ac:dyDescent="0.25">
      <c r="A66" s="64"/>
      <c r="B66" s="27"/>
      <c r="C66" s="89"/>
      <c r="D66" s="24"/>
      <c r="E66" s="93"/>
      <c r="F66" s="24"/>
      <c r="G66" s="24"/>
    </row>
    <row r="67" spans="1:8" ht="15.75" x14ac:dyDescent="0.25">
      <c r="A67" s="64">
        <f>+A65+1</f>
        <v>40</v>
      </c>
      <c r="B67" s="9" t="s">
        <v>46</v>
      </c>
      <c r="C67" s="89"/>
      <c r="D67" s="48">
        <v>0</v>
      </c>
      <c r="E67" s="23">
        <v>0</v>
      </c>
      <c r="F67" s="43"/>
      <c r="G67" s="141"/>
    </row>
    <row r="68" spans="1:8" ht="15.75" x14ac:dyDescent="0.25">
      <c r="A68" s="64"/>
      <c r="B68" s="27"/>
      <c r="C68" s="89"/>
      <c r="D68" s="24"/>
      <c r="E68" s="93"/>
      <c r="F68" s="24"/>
      <c r="G68" s="24"/>
    </row>
    <row r="69" spans="1:8" ht="15.75" x14ac:dyDescent="0.25">
      <c r="A69" s="37"/>
      <c r="B69" s="9" t="s">
        <v>47</v>
      </c>
      <c r="C69" s="89"/>
      <c r="D69" s="48"/>
      <c r="E69" s="23"/>
      <c r="F69" s="48"/>
      <c r="G69" s="48"/>
      <c r="H69" s="193"/>
    </row>
    <row r="70" spans="1:8" ht="15.75" x14ac:dyDescent="0.25">
      <c r="A70" s="64">
        <f>+A67+1</f>
        <v>41</v>
      </c>
      <c r="B70" s="27"/>
      <c r="C70" s="89" t="s">
        <v>48</v>
      </c>
      <c r="D70" s="91">
        <v>0</v>
      </c>
      <c r="E70" s="186">
        <v>0</v>
      </c>
      <c r="F70" s="91"/>
      <c r="G70" s="228"/>
      <c r="H70" s="193"/>
    </row>
    <row r="71" spans="1:8" ht="15.75" x14ac:dyDescent="0.25">
      <c r="A71" s="37"/>
      <c r="B71" s="94"/>
      <c r="C71" s="33"/>
      <c r="D71" s="48"/>
      <c r="E71" s="23"/>
      <c r="F71" s="48"/>
      <c r="G71" s="48"/>
      <c r="H71" s="193"/>
    </row>
    <row r="72" spans="1:8" ht="15.75" x14ac:dyDescent="0.25">
      <c r="A72" s="37"/>
      <c r="B72" s="89" t="s">
        <v>49</v>
      </c>
      <c r="C72" s="70"/>
      <c r="D72" s="48"/>
      <c r="E72" s="23"/>
      <c r="F72" s="48"/>
      <c r="G72" s="48"/>
      <c r="H72" s="193"/>
    </row>
    <row r="73" spans="1:8" ht="15.75" x14ac:dyDescent="0.25">
      <c r="A73" s="37">
        <f>+A70+1</f>
        <v>42</v>
      </c>
      <c r="B73" s="95"/>
      <c r="C73" s="96" t="s">
        <v>50</v>
      </c>
      <c r="D73" s="97"/>
      <c r="E73" s="209"/>
      <c r="F73" s="39"/>
      <c r="G73" s="68"/>
      <c r="H73" s="193"/>
    </row>
    <row r="74" spans="1:8" ht="15.75" x14ac:dyDescent="0.25">
      <c r="A74" s="37">
        <f>+A73+1</f>
        <v>43</v>
      </c>
      <c r="B74" s="94"/>
      <c r="C74" s="9" t="s">
        <v>51</v>
      </c>
      <c r="D74" s="91">
        <v>0</v>
      </c>
      <c r="E74" s="186">
        <v>0</v>
      </c>
      <c r="F74" s="91"/>
      <c r="G74" s="228"/>
      <c r="H74" s="193"/>
    </row>
    <row r="75" spans="1:8" ht="15.75" x14ac:dyDescent="0.25">
      <c r="A75" s="37"/>
      <c r="B75" s="94"/>
      <c r="C75" s="9"/>
      <c r="D75" s="48"/>
      <c r="E75" s="23"/>
      <c r="F75" s="48"/>
      <c r="G75" s="48"/>
      <c r="H75" s="193"/>
    </row>
    <row r="76" spans="1:8" ht="15.75" x14ac:dyDescent="0.25">
      <c r="A76" s="37">
        <f>+A74+1</f>
        <v>44</v>
      </c>
      <c r="B76" s="21" t="s">
        <v>52</v>
      </c>
      <c r="C76" s="33"/>
      <c r="D76" s="98">
        <v>0</v>
      </c>
      <c r="E76" s="99">
        <v>0</v>
      </c>
      <c r="F76" s="44"/>
      <c r="G76" s="223"/>
      <c r="H76" s="193"/>
    </row>
    <row r="77" spans="1:8" ht="15.75" x14ac:dyDescent="0.25">
      <c r="A77" s="37"/>
      <c r="B77" s="21"/>
      <c r="C77" s="33"/>
      <c r="D77" s="98"/>
      <c r="E77" s="99"/>
      <c r="F77" s="98"/>
      <c r="G77" s="98"/>
      <c r="H77" s="193"/>
    </row>
    <row r="78" spans="1:8" ht="15.75" x14ac:dyDescent="0.25">
      <c r="A78" s="37">
        <f>+A76+1</f>
        <v>45</v>
      </c>
      <c r="B78" s="21" t="s">
        <v>53</v>
      </c>
      <c r="C78" s="33"/>
      <c r="D78" s="101"/>
      <c r="E78" s="100"/>
      <c r="F78" s="43"/>
      <c r="G78" s="141"/>
      <c r="H78" s="193"/>
    </row>
    <row r="79" spans="1:8" ht="15.75" x14ac:dyDescent="0.25">
      <c r="A79" s="37">
        <f>+A78+1</f>
        <v>46</v>
      </c>
      <c r="B79" s="21" t="s">
        <v>54</v>
      </c>
      <c r="C79" s="33"/>
      <c r="D79" s="101"/>
      <c r="E79" s="100"/>
      <c r="F79" s="43"/>
      <c r="G79" s="141"/>
      <c r="H79" s="193"/>
    </row>
    <row r="80" spans="1:8" ht="15.75" x14ac:dyDescent="0.25">
      <c r="A80" s="37"/>
      <c r="B80" s="94"/>
      <c r="C80" s="9"/>
      <c r="D80" s="48"/>
      <c r="E80" s="23"/>
      <c r="F80" s="48"/>
      <c r="G80" s="48"/>
      <c r="H80" s="193"/>
    </row>
    <row r="81" spans="1:8" ht="15.75" x14ac:dyDescent="0.25">
      <c r="A81" s="37"/>
      <c r="B81" s="89" t="s">
        <v>55</v>
      </c>
      <c r="C81" s="27"/>
      <c r="D81" s="48"/>
      <c r="E81" s="23"/>
      <c r="F81" s="48"/>
      <c r="G81" s="48"/>
      <c r="H81" s="193"/>
    </row>
    <row r="82" spans="1:8" ht="15.75" x14ac:dyDescent="0.25">
      <c r="A82" s="64">
        <f>+A79+1</f>
        <v>47</v>
      </c>
      <c r="B82" s="27"/>
      <c r="C82" s="27" t="s">
        <v>56</v>
      </c>
      <c r="D82" s="48"/>
      <c r="E82" s="23"/>
      <c r="F82" s="43"/>
      <c r="G82" s="141"/>
      <c r="H82" s="193"/>
    </row>
    <row r="83" spans="1:8" ht="15.75" x14ac:dyDescent="0.25">
      <c r="A83" s="37">
        <f>+A82+1</f>
        <v>48</v>
      </c>
      <c r="B83" s="94"/>
      <c r="C83" s="96" t="s">
        <v>30</v>
      </c>
      <c r="D83" s="71"/>
      <c r="E83" s="195"/>
      <c r="F83" s="68"/>
      <c r="G83" s="68"/>
      <c r="H83" s="193"/>
    </row>
    <row r="84" spans="1:8" ht="15.75" x14ac:dyDescent="0.25">
      <c r="A84" s="37">
        <f>+A83+1</f>
        <v>49</v>
      </c>
      <c r="B84" s="94"/>
      <c r="C84" s="70" t="s">
        <v>57</v>
      </c>
      <c r="D84" s="92">
        <v>0</v>
      </c>
      <c r="E84" s="196">
        <v>0</v>
      </c>
      <c r="F84" s="43"/>
      <c r="G84" s="141"/>
    </row>
    <row r="85" spans="1:8" ht="15.75" x14ac:dyDescent="0.25">
      <c r="A85" s="37">
        <f>+A84+1</f>
        <v>50</v>
      </c>
      <c r="B85" s="94"/>
      <c r="C85" s="70" t="s">
        <v>58</v>
      </c>
      <c r="D85" s="97">
        <v>0</v>
      </c>
      <c r="E85" s="209">
        <v>0</v>
      </c>
      <c r="F85" s="39"/>
      <c r="G85" s="68"/>
    </row>
    <row r="86" spans="1:8" ht="15.75" x14ac:dyDescent="0.25">
      <c r="A86" s="37">
        <f>+A85+1</f>
        <v>51</v>
      </c>
      <c r="B86" s="94"/>
      <c r="C86" s="102" t="s">
        <v>59</v>
      </c>
      <c r="D86" s="98">
        <v>0</v>
      </c>
      <c r="E86" s="99">
        <v>0</v>
      </c>
      <c r="F86" s="44"/>
      <c r="G86" s="223"/>
    </row>
    <row r="87" spans="1:8" ht="15.75" x14ac:dyDescent="0.25">
      <c r="A87" s="37"/>
      <c r="B87" s="94"/>
      <c r="C87" s="70"/>
      <c r="D87" s="24"/>
      <c r="E87" s="93"/>
      <c r="F87" s="24"/>
      <c r="G87" s="24"/>
    </row>
    <row r="88" spans="1:8" ht="15.75" x14ac:dyDescent="0.25">
      <c r="A88" s="37"/>
      <c r="B88" s="89" t="s">
        <v>60</v>
      </c>
      <c r="C88" s="27"/>
      <c r="D88" s="48"/>
      <c r="E88" s="23"/>
      <c r="F88" s="48"/>
      <c r="G88" s="48"/>
    </row>
    <row r="89" spans="1:8" ht="15.75" x14ac:dyDescent="0.25">
      <c r="A89" s="37">
        <f>+A86+1</f>
        <v>52</v>
      </c>
      <c r="B89" s="94"/>
      <c r="C89" s="70" t="s">
        <v>61</v>
      </c>
      <c r="D89" s="92">
        <v>0</v>
      </c>
      <c r="E89" s="196">
        <v>0</v>
      </c>
      <c r="F89" s="43"/>
      <c r="G89" s="141"/>
    </row>
    <row r="90" spans="1:8" ht="15.75" x14ac:dyDescent="0.25">
      <c r="A90" s="37">
        <f>+A89+1</f>
        <v>53</v>
      </c>
      <c r="B90" s="94"/>
      <c r="C90" s="77" t="s">
        <v>62</v>
      </c>
      <c r="D90" s="104">
        <v>0</v>
      </c>
      <c r="E90" s="103">
        <v>0</v>
      </c>
      <c r="F90" s="104"/>
      <c r="G90" s="104"/>
    </row>
    <row r="91" spans="1:8" ht="15.75" x14ac:dyDescent="0.25">
      <c r="A91" s="37">
        <f>+A90+1</f>
        <v>54</v>
      </c>
      <c r="B91" s="105"/>
      <c r="C91" s="90" t="s">
        <v>63</v>
      </c>
      <c r="D91" s="107">
        <v>0</v>
      </c>
      <c r="E91" s="210">
        <v>0</v>
      </c>
      <c r="F91" s="107"/>
      <c r="G91" s="107"/>
    </row>
    <row r="92" spans="1:8" ht="15.75" x14ac:dyDescent="0.25">
      <c r="A92" s="37"/>
      <c r="B92" s="105"/>
      <c r="C92" s="89"/>
      <c r="D92" s="109"/>
      <c r="E92" s="211"/>
      <c r="F92" s="109"/>
      <c r="G92" s="109"/>
    </row>
    <row r="93" spans="1:8" ht="15.75" x14ac:dyDescent="0.25">
      <c r="A93" s="110"/>
      <c r="B93" s="89" t="s">
        <v>64</v>
      </c>
      <c r="C93" s="106"/>
      <c r="D93" s="109"/>
      <c r="E93" s="211"/>
      <c r="F93" s="109"/>
      <c r="G93" s="109"/>
    </row>
    <row r="94" spans="1:8" ht="15.75" x14ac:dyDescent="0.25">
      <c r="A94" s="37">
        <f>+A91+1</f>
        <v>55</v>
      </c>
      <c r="B94" s="36"/>
      <c r="C94" s="27" t="s">
        <v>65</v>
      </c>
      <c r="D94" s="24">
        <v>0</v>
      </c>
      <c r="E94" s="93">
        <v>0</v>
      </c>
      <c r="F94" s="24"/>
      <c r="G94" s="24"/>
    </row>
    <row r="95" spans="1:8" ht="15.75" x14ac:dyDescent="0.25">
      <c r="A95" s="35">
        <f>+A94+1</f>
        <v>56</v>
      </c>
      <c r="B95" s="36"/>
      <c r="C95" s="38" t="s">
        <v>66</v>
      </c>
      <c r="D95" s="67">
        <v>0</v>
      </c>
      <c r="E95" s="40">
        <v>0</v>
      </c>
      <c r="F95" s="67"/>
      <c r="G95" s="67"/>
    </row>
    <row r="96" spans="1:8" ht="15.75" x14ac:dyDescent="0.25">
      <c r="A96" s="35">
        <f>+A95+1</f>
        <v>57</v>
      </c>
      <c r="B96" s="36"/>
      <c r="C96" s="36" t="s">
        <v>67</v>
      </c>
      <c r="D96" s="98">
        <v>0</v>
      </c>
      <c r="E96" s="99">
        <v>0</v>
      </c>
      <c r="F96" s="98"/>
      <c r="G96" s="98"/>
    </row>
    <row r="97" spans="1:7" ht="15.75" x14ac:dyDescent="0.25">
      <c r="A97" s="35"/>
      <c r="B97" s="36"/>
      <c r="C97" s="36"/>
      <c r="D97" s="24"/>
      <c r="E97" s="93"/>
      <c r="F97" s="24"/>
      <c r="G97" s="24"/>
    </row>
    <row r="98" spans="1:7" ht="16.5" thickBot="1" x14ac:dyDescent="0.3">
      <c r="A98" s="35">
        <f>+A96+1</f>
        <v>58</v>
      </c>
      <c r="B98" s="51" t="s">
        <v>68</v>
      </c>
      <c r="C98" s="51"/>
      <c r="D98" s="74">
        <v>0</v>
      </c>
      <c r="E98" s="201">
        <v>0</v>
      </c>
      <c r="F98" s="74"/>
      <c r="G98" s="229"/>
    </row>
    <row r="99" spans="1:7" ht="16.5" thickTop="1" x14ac:dyDescent="0.25">
      <c r="A99" s="35"/>
      <c r="B99" s="36"/>
      <c r="C99" s="36"/>
      <c r="D99" s="24"/>
      <c r="E99" s="93"/>
      <c r="F99" s="43"/>
      <c r="G99" s="221"/>
    </row>
    <row r="100" spans="1:7" ht="16.5" thickBot="1" x14ac:dyDescent="0.3">
      <c r="A100" s="25">
        <f>+A98+1</f>
        <v>59</v>
      </c>
      <c r="B100" s="51" t="s">
        <v>69</v>
      </c>
      <c r="C100" s="51"/>
      <c r="D100" s="112">
        <v>24292615.384615377</v>
      </c>
      <c r="E100" s="212">
        <v>23987769.230769232</v>
      </c>
      <c r="F100" s="257">
        <f t="shared" ref="F100" si="32">D100-E100</f>
        <v>304846.15384614468</v>
      </c>
      <c r="G100" s="258">
        <f t="shared" ref="G100" si="33">(F100/E100)</f>
        <v>1.2708399472807875E-2</v>
      </c>
    </row>
    <row r="101" spans="1:7" ht="17.25" thickTop="1" thickBot="1" x14ac:dyDescent="0.3">
      <c r="A101" s="113"/>
      <c r="B101" s="114"/>
      <c r="C101" s="114"/>
      <c r="D101" s="115">
        <v>2.5172283389555565E-2</v>
      </c>
      <c r="E101" s="213">
        <v>2.4839884294231087E-2</v>
      </c>
      <c r="F101" s="68"/>
      <c r="G101" s="141"/>
    </row>
    <row r="102" spans="1:7" ht="16.5" thickBot="1" x14ac:dyDescent="0.3">
      <c r="A102" s="58" t="s">
        <v>70</v>
      </c>
      <c r="B102" s="11"/>
      <c r="C102" s="116"/>
      <c r="D102" s="60"/>
      <c r="E102" s="59"/>
      <c r="F102" s="60"/>
      <c r="G102" s="60"/>
    </row>
    <row r="103" spans="1:7" ht="15.75" x14ac:dyDescent="0.25">
      <c r="A103" s="117"/>
      <c r="B103" s="17"/>
      <c r="C103" s="17"/>
      <c r="D103" s="19"/>
      <c r="E103" s="18"/>
      <c r="F103" s="63"/>
      <c r="G103" s="19"/>
    </row>
    <row r="104" spans="1:7" ht="15.75" x14ac:dyDescent="0.25">
      <c r="A104" s="25"/>
      <c r="B104" s="21" t="s">
        <v>71</v>
      </c>
      <c r="C104" s="22"/>
      <c r="D104" s="48"/>
      <c r="E104" s="23"/>
      <c r="F104" s="24"/>
      <c r="G104" s="24"/>
    </row>
    <row r="105" spans="1:7" ht="15.75" x14ac:dyDescent="0.25">
      <c r="A105" s="37">
        <f>+A100+1</f>
        <v>60</v>
      </c>
      <c r="B105" s="26"/>
      <c r="C105" s="53" t="s">
        <v>71</v>
      </c>
      <c r="D105" s="48">
        <v>6019315</v>
      </c>
      <c r="E105" s="23">
        <v>5442984</v>
      </c>
      <c r="F105" s="255">
        <f>D105-E105</f>
        <v>576331</v>
      </c>
      <c r="G105" s="250">
        <f t="shared" ref="G105" si="34">(F105/E105)</f>
        <v>0.10588511742823421</v>
      </c>
    </row>
    <row r="106" spans="1:7" ht="15.75" x14ac:dyDescent="0.25">
      <c r="A106" s="37">
        <f>+A105+1</f>
        <v>61</v>
      </c>
      <c r="B106" s="65"/>
      <c r="C106" s="53" t="s">
        <v>72</v>
      </c>
      <c r="D106" s="48"/>
      <c r="E106" s="23"/>
      <c r="F106" s="48"/>
      <c r="G106" s="177"/>
    </row>
    <row r="107" spans="1:7" ht="15.75" x14ac:dyDescent="0.25">
      <c r="A107" s="37">
        <f>+A106+1</f>
        <v>62</v>
      </c>
      <c r="B107" s="65"/>
      <c r="C107" s="53" t="s">
        <v>73</v>
      </c>
      <c r="D107" s="48"/>
      <c r="E107" s="23"/>
      <c r="F107" s="43"/>
      <c r="G107" s="141"/>
    </row>
    <row r="108" spans="1:7" ht="15.75" x14ac:dyDescent="0.25">
      <c r="A108" s="37">
        <f>+A107+1</f>
        <v>63</v>
      </c>
      <c r="B108" s="26"/>
      <c r="C108" s="53" t="s">
        <v>74</v>
      </c>
      <c r="D108" s="67">
        <v>4886565</v>
      </c>
      <c r="E108" s="40">
        <v>4316851</v>
      </c>
      <c r="F108" s="256">
        <f t="shared" ref="F108:F109" si="35">D108-E108</f>
        <v>569714</v>
      </c>
      <c r="G108" s="248">
        <f t="shared" ref="G108:G109" si="36">(F108/E108)</f>
        <v>0.13197444155473514</v>
      </c>
    </row>
    <row r="109" spans="1:7" ht="15.75" x14ac:dyDescent="0.25">
      <c r="A109" s="37">
        <f>+A108+1</f>
        <v>64</v>
      </c>
      <c r="B109" s="33"/>
      <c r="C109" s="72" t="s">
        <v>71</v>
      </c>
      <c r="D109" s="44">
        <v>1132750</v>
      </c>
      <c r="E109" s="194">
        <v>1126133</v>
      </c>
      <c r="F109" s="181">
        <f t="shared" si="35"/>
        <v>6617</v>
      </c>
      <c r="G109" s="244">
        <f t="shared" si="36"/>
        <v>5.8758601337497432E-3</v>
      </c>
    </row>
    <row r="110" spans="1:7" ht="15.75" x14ac:dyDescent="0.25">
      <c r="A110" s="37"/>
      <c r="B110" s="65"/>
      <c r="C110" s="21"/>
      <c r="D110" s="48"/>
      <c r="E110" s="23"/>
      <c r="F110" s="48"/>
      <c r="G110" s="48"/>
    </row>
    <row r="111" spans="1:7" ht="15.75" x14ac:dyDescent="0.25">
      <c r="A111" s="37"/>
      <c r="B111" s="21" t="s">
        <v>75</v>
      </c>
      <c r="C111" s="33"/>
      <c r="D111" s="48"/>
      <c r="E111" s="23"/>
      <c r="F111" s="48"/>
      <c r="G111" s="48"/>
    </row>
    <row r="112" spans="1:7" ht="15.75" x14ac:dyDescent="0.25">
      <c r="A112" s="37">
        <f>+A109+1</f>
        <v>65</v>
      </c>
      <c r="B112" s="65"/>
      <c r="C112" s="53" t="s">
        <v>76</v>
      </c>
      <c r="D112" s="43"/>
      <c r="E112" s="23"/>
      <c r="F112" s="48"/>
      <c r="G112" s="177"/>
    </row>
    <row r="113" spans="1:7" ht="15.75" x14ac:dyDescent="0.25">
      <c r="A113" s="37">
        <f>+A112+1</f>
        <v>66</v>
      </c>
      <c r="B113" s="65"/>
      <c r="C113" s="53" t="s">
        <v>77</v>
      </c>
      <c r="D113" s="48"/>
      <c r="E113" s="23"/>
      <c r="F113" s="48"/>
      <c r="G113" s="177"/>
    </row>
    <row r="114" spans="1:7" ht="15.75" x14ac:dyDescent="0.25">
      <c r="A114" s="37">
        <f>+A113+1</f>
        <v>67</v>
      </c>
      <c r="B114" s="65"/>
      <c r="C114" s="53" t="s">
        <v>78</v>
      </c>
      <c r="D114" s="43"/>
      <c r="E114" s="23"/>
      <c r="F114" s="48"/>
      <c r="G114" s="177"/>
    </row>
    <row r="115" spans="1:7" ht="15.75" x14ac:dyDescent="0.25">
      <c r="A115" s="37">
        <f t="shared" ref="A115:A120" si="37">+A114+1</f>
        <v>68</v>
      </c>
      <c r="B115" s="65"/>
      <c r="C115" s="53" t="s">
        <v>79</v>
      </c>
      <c r="D115" s="43"/>
      <c r="E115" s="23"/>
      <c r="F115" s="48"/>
      <c r="G115" s="177"/>
    </row>
    <row r="116" spans="1:7" ht="15.75" x14ac:dyDescent="0.25">
      <c r="A116" s="37">
        <f t="shared" si="37"/>
        <v>69</v>
      </c>
      <c r="B116" s="65"/>
      <c r="C116" s="53" t="s">
        <v>80</v>
      </c>
      <c r="D116" s="43"/>
      <c r="E116" s="23"/>
      <c r="F116" s="48"/>
      <c r="G116" s="177"/>
    </row>
    <row r="117" spans="1:7" ht="15.75" x14ac:dyDescent="0.25">
      <c r="A117" s="37">
        <f t="shared" si="37"/>
        <v>70</v>
      </c>
      <c r="B117" s="65"/>
      <c r="C117" s="53" t="s">
        <v>81</v>
      </c>
      <c r="D117" s="67"/>
      <c r="E117" s="40"/>
      <c r="F117" s="67"/>
      <c r="G117" s="67"/>
    </row>
    <row r="118" spans="1:7" ht="15.75" x14ac:dyDescent="0.25">
      <c r="A118" s="37">
        <f t="shared" si="37"/>
        <v>71</v>
      </c>
      <c r="B118" s="65"/>
      <c r="C118" s="72" t="s">
        <v>82</v>
      </c>
      <c r="D118" s="43">
        <v>135415561</v>
      </c>
      <c r="E118" s="76">
        <v>135426563</v>
      </c>
      <c r="F118" s="255">
        <f t="shared" ref="F118" si="38">D118-E118</f>
        <v>-11002</v>
      </c>
      <c r="G118" s="250">
        <f t="shared" ref="G118" si="39">(F118/E118)</f>
        <v>-8.123960142147298E-5</v>
      </c>
    </row>
    <row r="119" spans="1:7" ht="15.75" x14ac:dyDescent="0.25">
      <c r="A119" s="37">
        <f t="shared" si="37"/>
        <v>72</v>
      </c>
      <c r="B119" s="65"/>
      <c r="C119" s="53" t="s">
        <v>30</v>
      </c>
      <c r="D119" s="71">
        <v>0</v>
      </c>
      <c r="E119" s="195">
        <v>0</v>
      </c>
      <c r="F119" s="39">
        <v>0</v>
      </c>
      <c r="G119" s="68">
        <v>0</v>
      </c>
    </row>
    <row r="120" spans="1:7" ht="15.75" x14ac:dyDescent="0.25">
      <c r="A120" s="37">
        <f t="shared" si="37"/>
        <v>73</v>
      </c>
      <c r="B120" s="65"/>
      <c r="C120" s="72" t="s">
        <v>83</v>
      </c>
      <c r="D120" s="44">
        <v>0</v>
      </c>
      <c r="E120" s="194">
        <v>0</v>
      </c>
      <c r="F120" s="44">
        <v>0</v>
      </c>
      <c r="G120" s="223"/>
    </row>
    <row r="121" spans="1:7" ht="15.75" x14ac:dyDescent="0.25">
      <c r="A121" s="37"/>
      <c r="B121" s="65"/>
      <c r="C121" s="21"/>
      <c r="D121" s="48"/>
      <c r="E121" s="23"/>
      <c r="F121" s="43"/>
      <c r="G121" s="141"/>
    </row>
    <row r="122" spans="1:7" ht="15.75" x14ac:dyDescent="0.25">
      <c r="A122" s="37"/>
      <c r="B122" s="21" t="s">
        <v>84</v>
      </c>
      <c r="C122" s="27"/>
      <c r="D122" s="48"/>
      <c r="E122" s="23"/>
      <c r="F122" s="43"/>
      <c r="G122" s="141"/>
    </row>
    <row r="123" spans="1:7" ht="15.75" x14ac:dyDescent="0.25">
      <c r="A123" s="37">
        <f>+A120+1</f>
        <v>74</v>
      </c>
      <c r="B123" s="94"/>
      <c r="C123" s="70" t="s">
        <v>85</v>
      </c>
      <c r="D123" s="48">
        <v>339620.64877325867</v>
      </c>
      <c r="E123" s="23">
        <v>264083.43998665444</v>
      </c>
      <c r="F123" s="255">
        <f t="shared" ref="F123" si="40">D123-E123</f>
        <v>75537.208786604227</v>
      </c>
      <c r="G123" s="250">
        <f t="shared" ref="G123" si="41">(F123/E123)</f>
        <v>0.28603538635524262</v>
      </c>
    </row>
    <row r="124" spans="1:7" ht="15.75" x14ac:dyDescent="0.25">
      <c r="A124" s="37">
        <f>+A123+1</f>
        <v>75</v>
      </c>
      <c r="B124" s="94"/>
      <c r="C124" s="96" t="s">
        <v>86</v>
      </c>
      <c r="D124" s="67">
        <v>0</v>
      </c>
      <c r="E124" s="40">
        <v>0</v>
      </c>
      <c r="F124" s="39"/>
      <c r="G124" s="68"/>
    </row>
    <row r="125" spans="1:7" ht="15.75" x14ac:dyDescent="0.25">
      <c r="A125" s="37">
        <f>+A124+1</f>
        <v>76</v>
      </c>
      <c r="B125" s="94"/>
      <c r="C125" s="70" t="s">
        <v>87</v>
      </c>
      <c r="D125" s="119">
        <v>339620.64877325867</v>
      </c>
      <c r="E125" s="108">
        <v>264083.43998665444</v>
      </c>
      <c r="F125" s="181">
        <f t="shared" ref="F125" si="42">D125-E125</f>
        <v>75537.208786604227</v>
      </c>
      <c r="G125" s="244">
        <f t="shared" ref="G125" si="43">(F125/E125)</f>
        <v>0.28603538635524262</v>
      </c>
    </row>
    <row r="126" spans="1:7" ht="15.75" x14ac:dyDescent="0.25">
      <c r="A126" s="37"/>
      <c r="B126" s="94"/>
      <c r="C126" s="70"/>
      <c r="D126" s="48"/>
      <c r="E126" s="23"/>
      <c r="F126" s="43"/>
      <c r="G126" s="141"/>
    </row>
    <row r="127" spans="1:7" ht="15.75" x14ac:dyDescent="0.25">
      <c r="A127" s="37">
        <f>+A125+1</f>
        <v>77</v>
      </c>
      <c r="B127" s="94"/>
      <c r="C127" s="70" t="s">
        <v>88</v>
      </c>
      <c r="D127" s="48"/>
      <c r="E127" s="23"/>
      <c r="F127" s="43"/>
      <c r="G127" s="141"/>
    </row>
    <row r="128" spans="1:7" ht="15.75" x14ac:dyDescent="0.25">
      <c r="A128" s="37">
        <f>+A127+1</f>
        <v>78</v>
      </c>
      <c r="B128" s="94"/>
      <c r="C128" s="70" t="s">
        <v>86</v>
      </c>
      <c r="D128" s="67"/>
      <c r="E128" s="40"/>
      <c r="F128" s="39"/>
      <c r="G128" s="68"/>
    </row>
    <row r="129" spans="1:7" ht="15.75" x14ac:dyDescent="0.25">
      <c r="A129" s="37">
        <f>+A128+1</f>
        <v>79</v>
      </c>
      <c r="B129" s="94"/>
      <c r="C129" s="120" t="s">
        <v>9</v>
      </c>
      <c r="D129" s="92"/>
      <c r="E129" s="196"/>
      <c r="F129" s="92"/>
      <c r="G129" s="232"/>
    </row>
    <row r="130" spans="1:7" ht="15.75" x14ac:dyDescent="0.25">
      <c r="A130" s="37">
        <f>+A129+1</f>
        <v>80</v>
      </c>
      <c r="B130" s="65"/>
      <c r="C130" s="120" t="s">
        <v>89</v>
      </c>
      <c r="D130" s="121"/>
      <c r="E130" s="197"/>
      <c r="F130" s="68"/>
      <c r="G130" s="68"/>
    </row>
    <row r="131" spans="1:7" ht="15.75" x14ac:dyDescent="0.25">
      <c r="A131" s="37">
        <f>+A130+1</f>
        <v>81</v>
      </c>
      <c r="B131" s="65"/>
      <c r="C131" s="72" t="s">
        <v>90</v>
      </c>
      <c r="D131" s="119">
        <v>0</v>
      </c>
      <c r="E131" s="108">
        <v>0</v>
      </c>
      <c r="F131" s="119">
        <v>0</v>
      </c>
      <c r="G131" s="231"/>
    </row>
    <row r="132" spans="1:7" ht="15.75" x14ac:dyDescent="0.25">
      <c r="A132" s="25"/>
      <c r="B132" s="26"/>
      <c r="C132" s="21"/>
      <c r="D132" s="24"/>
      <c r="E132" s="93"/>
      <c r="F132" s="43"/>
      <c r="G132" s="141"/>
    </row>
    <row r="133" spans="1:7" ht="16.5" thickBot="1" x14ac:dyDescent="0.3">
      <c r="A133" s="25">
        <f>+A131+1</f>
        <v>82</v>
      </c>
      <c r="B133" s="26"/>
      <c r="C133" s="31" t="s">
        <v>91</v>
      </c>
      <c r="D133" s="122">
        <v>1472370.6487732586</v>
      </c>
      <c r="E133" s="198">
        <v>1390216.4399866546</v>
      </c>
      <c r="F133" s="266">
        <f t="shared" ref="F133" si="44">D133-E133</f>
        <v>82154.208786603995</v>
      </c>
      <c r="G133" s="246">
        <f t="shared" ref="G133" si="45">(F133/E133)</f>
        <v>5.9094545585572734E-2</v>
      </c>
    </row>
    <row r="134" spans="1:7" ht="17.25" thickTop="1" thickBot="1" x14ac:dyDescent="0.3">
      <c r="A134" s="123"/>
      <c r="B134" s="124"/>
      <c r="C134" s="125"/>
      <c r="D134" s="126"/>
      <c r="E134" s="199"/>
      <c r="F134" s="81"/>
      <c r="G134" s="233"/>
    </row>
    <row r="135" spans="1:7" ht="15.75" x14ac:dyDescent="0.25">
      <c r="A135" s="58" t="s">
        <v>92</v>
      </c>
      <c r="B135" s="11"/>
      <c r="C135" s="116"/>
      <c r="D135" s="60"/>
      <c r="E135" s="59"/>
      <c r="F135" s="60"/>
      <c r="G135" s="60"/>
    </row>
    <row r="136" spans="1:7" ht="15.75" x14ac:dyDescent="0.25">
      <c r="A136" s="127"/>
      <c r="B136" s="26"/>
      <c r="C136" s="21"/>
      <c r="D136" s="24"/>
      <c r="E136" s="93"/>
      <c r="F136" s="84"/>
      <c r="G136" s="48"/>
    </row>
    <row r="137" spans="1:7" ht="15.75" x14ac:dyDescent="0.25">
      <c r="A137" s="35"/>
      <c r="B137" s="128" t="str">
        <f>"Depreciation Expense  (Note "&amp;B310&amp;")"</f>
        <v>Depreciation Expense  (Note )</v>
      </c>
      <c r="C137" s="27"/>
      <c r="D137" s="48"/>
      <c r="E137" s="23"/>
      <c r="F137" s="48"/>
      <c r="G137" s="48"/>
    </row>
    <row r="138" spans="1:7" ht="15.75" x14ac:dyDescent="0.25">
      <c r="A138" s="25">
        <f>+A133+1</f>
        <v>83</v>
      </c>
      <c r="B138" s="129"/>
      <c r="C138" s="96" t="s">
        <v>93</v>
      </c>
      <c r="D138" s="67">
        <v>1570804.89</v>
      </c>
      <c r="E138" s="40">
        <v>1529720</v>
      </c>
      <c r="F138" s="265">
        <f t="shared" ref="F138:F139" si="46">D138-E138</f>
        <v>41084.889999999898</v>
      </c>
      <c r="G138" s="251">
        <f t="shared" ref="G138:G139" si="47">(F138/E138)</f>
        <v>2.6857784431137656E-2</v>
      </c>
    </row>
    <row r="139" spans="1:7" ht="15.75" x14ac:dyDescent="0.25">
      <c r="A139" s="25">
        <f>A138+1</f>
        <v>84</v>
      </c>
      <c r="B139" s="129"/>
      <c r="C139" s="21" t="s">
        <v>94</v>
      </c>
      <c r="D139" s="91">
        <v>1570804.89</v>
      </c>
      <c r="E139" s="186">
        <v>1529720</v>
      </c>
      <c r="F139" s="181">
        <f t="shared" si="46"/>
        <v>41084.889999999898</v>
      </c>
      <c r="G139" s="244">
        <f t="shared" si="47"/>
        <v>2.6857784431137656E-2</v>
      </c>
    </row>
    <row r="140" spans="1:7" ht="15.75" x14ac:dyDescent="0.25">
      <c r="A140" s="25"/>
      <c r="B140" s="129"/>
      <c r="C140" s="70"/>
      <c r="D140" s="48"/>
      <c r="E140" s="23"/>
      <c r="F140" s="43"/>
      <c r="G140" s="141"/>
    </row>
    <row r="141" spans="1:7" ht="15.75" x14ac:dyDescent="0.25">
      <c r="A141" s="25">
        <f>+A138+1</f>
        <v>84</v>
      </c>
      <c r="B141" s="129"/>
      <c r="C141" s="70" t="s">
        <v>95</v>
      </c>
      <c r="D141" s="48"/>
      <c r="E141" s="23"/>
      <c r="F141" s="43"/>
      <c r="G141" s="141"/>
    </row>
    <row r="142" spans="1:7" ht="15.75" x14ac:dyDescent="0.25">
      <c r="A142" s="25">
        <f t="shared" ref="A142:A148" si="48">+A141+1</f>
        <v>85</v>
      </c>
      <c r="B142" s="129"/>
      <c r="C142" s="66" t="s">
        <v>26</v>
      </c>
      <c r="D142" s="242"/>
      <c r="E142" s="243"/>
      <c r="F142" s="68"/>
      <c r="G142" s="68"/>
    </row>
    <row r="143" spans="1:7" ht="15.75" x14ac:dyDescent="0.25">
      <c r="A143" s="25">
        <f t="shared" si="48"/>
        <v>86</v>
      </c>
      <c r="B143" s="36"/>
      <c r="C143" s="53" t="s">
        <v>96</v>
      </c>
      <c r="D143" s="48"/>
      <c r="E143" s="23"/>
      <c r="F143" s="43"/>
      <c r="G143" s="141"/>
    </row>
    <row r="144" spans="1:7" ht="15.75" x14ac:dyDescent="0.25">
      <c r="A144" s="25">
        <f t="shared" si="48"/>
        <v>87</v>
      </c>
      <c r="B144" s="129"/>
      <c r="C144" s="70" t="s">
        <v>97</v>
      </c>
      <c r="D144" s="48"/>
      <c r="E144" s="23"/>
      <c r="F144" s="43"/>
      <c r="G144" s="141"/>
    </row>
    <row r="145" spans="1:7" ht="15.75" x14ac:dyDescent="0.25">
      <c r="A145" s="25">
        <f t="shared" si="48"/>
        <v>88</v>
      </c>
      <c r="B145" s="129"/>
      <c r="C145" s="96" t="s">
        <v>98</v>
      </c>
      <c r="D145" s="67"/>
      <c r="E145" s="40"/>
      <c r="F145" s="39"/>
      <c r="G145" s="68"/>
    </row>
    <row r="146" spans="1:7" ht="15.75" x14ac:dyDescent="0.25">
      <c r="A146" s="25">
        <f t="shared" si="48"/>
        <v>89</v>
      </c>
      <c r="B146" s="129"/>
      <c r="C146" s="70" t="s">
        <v>9</v>
      </c>
      <c r="D146" s="48">
        <v>31606519</v>
      </c>
      <c r="E146" s="23">
        <v>33722742</v>
      </c>
      <c r="F146" s="255">
        <f t="shared" ref="F146" si="49">D146-E146</f>
        <v>-2116223</v>
      </c>
      <c r="G146" s="250">
        <f t="shared" ref="G146" si="50">(F146/E146)</f>
        <v>-6.2753586289039015E-2</v>
      </c>
    </row>
    <row r="147" spans="1:7" ht="15.75" x14ac:dyDescent="0.25">
      <c r="A147" s="25">
        <f t="shared" si="48"/>
        <v>90</v>
      </c>
      <c r="B147" s="129"/>
      <c r="C147" s="70" t="s">
        <v>30</v>
      </c>
      <c r="D147" s="71">
        <v>0</v>
      </c>
      <c r="E147" s="195">
        <v>0</v>
      </c>
      <c r="F147" s="68">
        <v>0</v>
      </c>
      <c r="G147" s="68"/>
    </row>
    <row r="148" spans="1:7" ht="15.75" x14ac:dyDescent="0.25">
      <c r="A148" s="37">
        <f t="shared" si="48"/>
        <v>91</v>
      </c>
      <c r="B148" s="129"/>
      <c r="C148" s="128" t="s">
        <v>99</v>
      </c>
      <c r="D148" s="91">
        <v>0</v>
      </c>
      <c r="E148" s="186">
        <v>0</v>
      </c>
      <c r="F148" s="91"/>
      <c r="G148" s="228"/>
    </row>
    <row r="149" spans="1:7" ht="15.75" x14ac:dyDescent="0.25">
      <c r="A149" s="130"/>
      <c r="B149" s="131"/>
      <c r="C149" s="70"/>
      <c r="D149" s="24"/>
      <c r="E149" s="93"/>
      <c r="F149" s="43"/>
      <c r="G149" s="141"/>
    </row>
    <row r="150" spans="1:7" ht="16.5" thickBot="1" x14ac:dyDescent="0.3">
      <c r="A150" s="37">
        <f>+A148+1</f>
        <v>92</v>
      </c>
      <c r="B150" s="132" t="s">
        <v>100</v>
      </c>
      <c r="C150" s="132"/>
      <c r="D150" s="111">
        <v>1570804.89</v>
      </c>
      <c r="E150" s="200">
        <v>1529720</v>
      </c>
      <c r="F150" s="257">
        <f t="shared" ref="F150" si="51">D150-E150</f>
        <v>41084.889999999898</v>
      </c>
      <c r="G150" s="258">
        <f t="shared" ref="G150" si="52">(F150/E150)</f>
        <v>2.6857784431137656E-2</v>
      </c>
    </row>
    <row r="151" spans="1:7" ht="16.5" thickTop="1" x14ac:dyDescent="0.25">
      <c r="A151" s="133"/>
      <c r="B151" s="22"/>
      <c r="C151" s="22"/>
      <c r="D151" s="24"/>
      <c r="E151" s="93"/>
      <c r="F151" s="81"/>
      <c r="G151" s="24"/>
    </row>
    <row r="152" spans="1:7" ht="15.75" x14ac:dyDescent="0.25">
      <c r="A152" s="58" t="s">
        <v>101</v>
      </c>
      <c r="B152" s="11"/>
      <c r="C152" s="116"/>
      <c r="D152" s="60"/>
      <c r="E152" s="59"/>
      <c r="F152" s="60"/>
      <c r="G152" s="60"/>
    </row>
    <row r="153" spans="1:7" ht="15.75" x14ac:dyDescent="0.25">
      <c r="A153" s="82"/>
      <c r="B153" s="26"/>
      <c r="C153" s="21"/>
      <c r="D153" s="24"/>
      <c r="E153" s="93"/>
      <c r="F153" s="84"/>
      <c r="G153" s="24"/>
    </row>
    <row r="154" spans="1:7" ht="15.75" x14ac:dyDescent="0.25">
      <c r="A154" s="37">
        <f>+A150+1</f>
        <v>93</v>
      </c>
      <c r="B154" s="89" t="s">
        <v>102</v>
      </c>
      <c r="C154" s="95"/>
      <c r="D154" s="48">
        <v>1309271</v>
      </c>
      <c r="E154" s="23">
        <v>1335503</v>
      </c>
      <c r="F154" s="255">
        <f t="shared" ref="F154" si="53">D154-E154</f>
        <v>-26232</v>
      </c>
      <c r="G154" s="250">
        <f t="shared" ref="G154" si="54">(F154/E154)</f>
        <v>-1.9642037494487095E-2</v>
      </c>
    </row>
    <row r="155" spans="1:7" ht="15.75" x14ac:dyDescent="0.25">
      <c r="A155" s="64"/>
      <c r="B155" s="33"/>
      <c r="C155" s="22"/>
      <c r="D155" s="24"/>
      <c r="E155" s="93"/>
      <c r="F155" s="24"/>
      <c r="G155" s="24"/>
    </row>
    <row r="156" spans="1:7" ht="16.5" thickBot="1" x14ac:dyDescent="0.3">
      <c r="A156" s="37">
        <f>+A154+1</f>
        <v>94</v>
      </c>
      <c r="B156" s="31" t="s">
        <v>103</v>
      </c>
      <c r="C156" s="31"/>
      <c r="D156" s="74">
        <v>1309271</v>
      </c>
      <c r="E156" s="201">
        <v>1335503</v>
      </c>
      <c r="F156" s="257">
        <f t="shared" ref="F156" si="55">D156-E156</f>
        <v>-26232</v>
      </c>
      <c r="G156" s="258">
        <f t="shared" ref="G156" si="56">(F156/E156)</f>
        <v>-1.9642037494487095E-2</v>
      </c>
    </row>
    <row r="157" spans="1:7" ht="16.5" thickTop="1" x14ac:dyDescent="0.25">
      <c r="A157" s="35"/>
      <c r="B157" s="22"/>
      <c r="C157" s="22"/>
      <c r="D157" s="24"/>
      <c r="E157" s="93"/>
      <c r="F157" s="81"/>
      <c r="G157" s="24"/>
    </row>
    <row r="158" spans="1:7" ht="15.75" x14ac:dyDescent="0.25">
      <c r="A158" s="58" t="s">
        <v>104</v>
      </c>
      <c r="B158" s="11"/>
      <c r="C158" s="116"/>
      <c r="D158" s="60"/>
      <c r="E158" s="59"/>
      <c r="F158" s="60"/>
      <c r="G158" s="60"/>
    </row>
    <row r="159" spans="1:7" ht="15.75" x14ac:dyDescent="0.25">
      <c r="A159" s="54"/>
      <c r="B159" s="26"/>
      <c r="C159" s="21"/>
      <c r="D159" s="24"/>
      <c r="E159" s="93"/>
      <c r="F159" s="84"/>
      <c r="G159" s="24"/>
    </row>
    <row r="160" spans="1:7" ht="18.75" x14ac:dyDescent="0.25">
      <c r="A160" s="37"/>
      <c r="B160" s="134" t="s">
        <v>105</v>
      </c>
      <c r="C160" s="135"/>
      <c r="D160" s="137"/>
      <c r="E160" s="214"/>
      <c r="F160" s="137"/>
      <c r="G160" s="137"/>
    </row>
    <row r="161" spans="1:7" ht="15.75" x14ac:dyDescent="0.25">
      <c r="A161" s="37">
        <f>+A156+1</f>
        <v>95</v>
      </c>
      <c r="B161" s="136"/>
      <c r="C161" s="136" t="s">
        <v>106</v>
      </c>
      <c r="D161" s="138">
        <v>4823860000</v>
      </c>
      <c r="E161" s="215">
        <v>4512321538.4615383</v>
      </c>
      <c r="F161" s="138">
        <v>311538461.53846169</v>
      </c>
      <c r="G161" s="235">
        <v>6.9041724727063603E-2</v>
      </c>
    </row>
    <row r="162" spans="1:7" ht="15.75" x14ac:dyDescent="0.25">
      <c r="A162" s="37">
        <f>+A161+1</f>
        <v>96</v>
      </c>
      <c r="B162" s="136"/>
      <c r="C162" s="136" t="s">
        <v>107</v>
      </c>
      <c r="D162" s="138">
        <v>0</v>
      </c>
      <c r="E162" s="36">
        <v>0</v>
      </c>
      <c r="F162" s="43">
        <v>0</v>
      </c>
      <c r="G162" s="141"/>
    </row>
    <row r="163" spans="1:7" ht="15.75" x14ac:dyDescent="0.25">
      <c r="A163" s="37">
        <f t="shared" ref="A163:A199" si="57">+A162+1</f>
        <v>97</v>
      </c>
      <c r="B163" s="136"/>
      <c r="C163" s="136" t="s">
        <v>108</v>
      </c>
      <c r="D163" s="138">
        <v>0</v>
      </c>
      <c r="E163" s="36">
        <v>0</v>
      </c>
      <c r="F163" s="43">
        <v>0</v>
      </c>
      <c r="G163" s="141"/>
    </row>
    <row r="164" spans="1:7" ht="15.75" x14ac:dyDescent="0.25">
      <c r="A164" s="37">
        <f t="shared" si="57"/>
        <v>98</v>
      </c>
      <c r="B164" s="136"/>
      <c r="C164" s="139" t="s">
        <v>109</v>
      </c>
      <c r="D164" s="140">
        <v>0</v>
      </c>
      <c r="E164" s="140">
        <v>0</v>
      </c>
      <c r="F164" s="140">
        <v>0</v>
      </c>
      <c r="G164" s="140"/>
    </row>
    <row r="165" spans="1:7" ht="15.75" x14ac:dyDescent="0.25">
      <c r="A165" s="37">
        <f t="shared" si="57"/>
        <v>99</v>
      </c>
      <c r="B165" s="136"/>
      <c r="C165" s="136" t="s">
        <v>110</v>
      </c>
      <c r="D165" s="138">
        <v>4823860000</v>
      </c>
      <c r="E165" s="215">
        <v>4512321538.4615383</v>
      </c>
      <c r="F165" s="138">
        <v>311538461.53846169</v>
      </c>
      <c r="G165" s="235">
        <v>6.9041724727063603E-2</v>
      </c>
    </row>
    <row r="166" spans="1:7" ht="15.75" x14ac:dyDescent="0.25">
      <c r="A166" s="37"/>
      <c r="B166" s="136"/>
      <c r="C166" s="136"/>
      <c r="D166" s="138"/>
      <c r="E166" s="36"/>
      <c r="F166" s="43"/>
      <c r="G166" s="141"/>
    </row>
    <row r="167" spans="1:7" ht="15.75" x14ac:dyDescent="0.25">
      <c r="A167" s="37">
        <f>+A165+1</f>
        <v>100</v>
      </c>
      <c r="B167" s="136"/>
      <c r="C167" s="136" t="s">
        <v>111</v>
      </c>
      <c r="D167" s="138">
        <v>-16028852.34</v>
      </c>
      <c r="E167" s="215">
        <v>-13867618.44230769</v>
      </c>
      <c r="F167" s="138">
        <v>-2161233.8976923097</v>
      </c>
      <c r="G167" s="235">
        <v>0.15584751676601954</v>
      </c>
    </row>
    <row r="168" spans="1:7" ht="15.75" x14ac:dyDescent="0.25">
      <c r="A168" s="37">
        <f t="shared" si="57"/>
        <v>101</v>
      </c>
      <c r="B168" s="136"/>
      <c r="C168" s="136" t="s">
        <v>112</v>
      </c>
      <c r="D168" s="138">
        <v>-24296295.609230772</v>
      </c>
      <c r="E168" s="215">
        <v>-23896230.97769231</v>
      </c>
      <c r="F168" s="138">
        <v>-400064.63153846189</v>
      </c>
      <c r="G168" s="235">
        <v>1.6741746090081385E-2</v>
      </c>
    </row>
    <row r="169" spans="1:7" ht="15.75" x14ac:dyDescent="0.25">
      <c r="A169" s="37">
        <f t="shared" si="57"/>
        <v>102</v>
      </c>
      <c r="B169" s="136"/>
      <c r="C169" s="136" t="s">
        <v>113</v>
      </c>
      <c r="D169" s="138">
        <v>-34773047.453846157</v>
      </c>
      <c r="E169" s="215">
        <v>-36897846.643076926</v>
      </c>
      <c r="F169" s="138">
        <v>2124799.1892307699</v>
      </c>
      <c r="G169" s="235">
        <v>-5.7585994374808373E-2</v>
      </c>
    </row>
    <row r="170" spans="1:7" ht="15.75" x14ac:dyDescent="0.25">
      <c r="A170" s="37">
        <f t="shared" si="57"/>
        <v>103</v>
      </c>
      <c r="B170" s="136"/>
      <c r="C170" s="136" t="s">
        <v>114</v>
      </c>
      <c r="D170" s="138">
        <v>0</v>
      </c>
      <c r="E170" s="215">
        <v>0</v>
      </c>
      <c r="F170" s="138">
        <v>0</v>
      </c>
      <c r="G170" s="235"/>
    </row>
    <row r="171" spans="1:7" ht="15.75" x14ac:dyDescent="0.25">
      <c r="A171" s="37">
        <f t="shared" si="57"/>
        <v>104</v>
      </c>
      <c r="B171" s="136"/>
      <c r="C171" s="139" t="s">
        <v>115</v>
      </c>
      <c r="D171" s="140">
        <v>0</v>
      </c>
      <c r="E171" s="139">
        <v>0</v>
      </c>
      <c r="F171" s="140">
        <v>0</v>
      </c>
      <c r="G171" s="140"/>
    </row>
    <row r="172" spans="1:7" ht="15.75" x14ac:dyDescent="0.25">
      <c r="A172" s="37">
        <f t="shared" si="57"/>
        <v>105</v>
      </c>
      <c r="B172" s="136"/>
      <c r="C172" s="136" t="s">
        <v>116</v>
      </c>
      <c r="D172" s="138">
        <v>4748761804.5969229</v>
      </c>
      <c r="E172" s="93">
        <v>4437659842.3984613</v>
      </c>
      <c r="F172" s="43">
        <v>311101962.19846153</v>
      </c>
      <c r="G172" s="141">
        <v>7.0104959200820022E-2</v>
      </c>
    </row>
    <row r="173" spans="1:7" ht="15.75" x14ac:dyDescent="0.25">
      <c r="A173" s="37"/>
      <c r="B173" s="136"/>
      <c r="C173" s="136"/>
      <c r="D173" s="138"/>
      <c r="E173" s="36"/>
      <c r="F173" s="43"/>
      <c r="G173" s="141"/>
    </row>
    <row r="174" spans="1:7" ht="15.75" x14ac:dyDescent="0.25">
      <c r="A174" s="37"/>
      <c r="B174" s="134" t="s">
        <v>117</v>
      </c>
      <c r="C174" s="136"/>
      <c r="D174" s="138"/>
      <c r="E174" s="36"/>
      <c r="F174" s="43"/>
      <c r="G174" s="141"/>
    </row>
    <row r="175" spans="1:7" ht="15.75" x14ac:dyDescent="0.25">
      <c r="A175" s="37">
        <f>+A172+1</f>
        <v>106</v>
      </c>
      <c r="B175" s="136"/>
      <c r="C175" s="136" t="s">
        <v>118</v>
      </c>
      <c r="D175" s="138">
        <v>239715690</v>
      </c>
      <c r="E175" s="93">
        <v>230494252.5</v>
      </c>
      <c r="F175" s="43">
        <v>9221437.5</v>
      </c>
      <c r="G175" s="141">
        <v>4.0007234019859131E-2</v>
      </c>
    </row>
    <row r="176" spans="1:7" ht="15.75" x14ac:dyDescent="0.25">
      <c r="A176" s="37">
        <f t="shared" si="57"/>
        <v>107</v>
      </c>
      <c r="B176" s="136"/>
      <c r="C176" s="136" t="s">
        <v>119</v>
      </c>
      <c r="D176" s="138">
        <v>2651955.48</v>
      </c>
      <c r="E176" s="93">
        <v>2535825.5</v>
      </c>
      <c r="F176" s="43">
        <v>116129.97999999998</v>
      </c>
      <c r="G176" s="141">
        <v>4.5795730029530808E-2</v>
      </c>
    </row>
    <row r="177" spans="1:7" ht="15.75" x14ac:dyDescent="0.25">
      <c r="A177" s="37">
        <f>+A176+1</f>
        <v>108</v>
      </c>
      <c r="B177" s="136"/>
      <c r="C177" s="136" t="s">
        <v>120</v>
      </c>
      <c r="D177" s="138">
        <v>2168875.54</v>
      </c>
      <c r="E177" s="93">
        <v>2186293.1099999994</v>
      </c>
      <c r="F177" s="43">
        <v>-17417.569999999367</v>
      </c>
      <c r="G177" s="141">
        <v>-7.9667131183518997E-3</v>
      </c>
    </row>
    <row r="178" spans="1:7" ht="15.75" x14ac:dyDescent="0.25">
      <c r="A178" s="37">
        <f t="shared" si="57"/>
        <v>109</v>
      </c>
      <c r="B178" s="136"/>
      <c r="C178" s="136" t="s">
        <v>121</v>
      </c>
      <c r="D178" s="138">
        <v>0</v>
      </c>
      <c r="E178" s="93">
        <v>0</v>
      </c>
      <c r="F178" s="43">
        <v>0</v>
      </c>
      <c r="G178" s="141"/>
    </row>
    <row r="179" spans="1:7" ht="15.75" x14ac:dyDescent="0.25">
      <c r="A179" s="37">
        <f>+A178+1</f>
        <v>110</v>
      </c>
      <c r="B179" s="136"/>
      <c r="C179" s="136" t="s">
        <v>122</v>
      </c>
      <c r="D179" s="138">
        <v>0</v>
      </c>
      <c r="E179" s="93">
        <v>0</v>
      </c>
      <c r="F179" s="43">
        <v>0</v>
      </c>
      <c r="G179" s="141"/>
    </row>
    <row r="180" spans="1:7" ht="15.75" x14ac:dyDescent="0.25">
      <c r="A180" s="37">
        <f>+A179+1</f>
        <v>111</v>
      </c>
      <c r="B180" s="136"/>
      <c r="C180" s="139" t="s">
        <v>123</v>
      </c>
      <c r="D180" s="140">
        <v>0</v>
      </c>
      <c r="E180" s="216">
        <v>0</v>
      </c>
      <c r="F180" s="39">
        <v>0</v>
      </c>
      <c r="G180" s="68"/>
    </row>
    <row r="181" spans="1:7" ht="15.75" x14ac:dyDescent="0.25">
      <c r="A181" s="37">
        <f>+A180+1</f>
        <v>112</v>
      </c>
      <c r="B181" s="136"/>
      <c r="C181" s="136" t="s">
        <v>124</v>
      </c>
      <c r="D181" s="138">
        <v>244536521.01999998</v>
      </c>
      <c r="E181" s="215">
        <v>235216371.11000001</v>
      </c>
      <c r="F181" s="138">
        <v>9320149.9099999666</v>
      </c>
      <c r="G181" s="235">
        <v>3.9623729700520527E-2</v>
      </c>
    </row>
    <row r="182" spans="1:7" ht="15.75" x14ac:dyDescent="0.25">
      <c r="A182" s="37"/>
      <c r="B182" s="136"/>
      <c r="C182" s="136"/>
      <c r="D182" s="138"/>
      <c r="E182" s="36"/>
      <c r="F182" s="43"/>
      <c r="G182" s="141"/>
    </row>
    <row r="183" spans="1:7" ht="18.75" x14ac:dyDescent="0.25">
      <c r="A183" s="37"/>
      <c r="B183" s="134" t="s">
        <v>125</v>
      </c>
      <c r="C183" s="135"/>
      <c r="D183" s="138"/>
      <c r="E183" s="36"/>
      <c r="F183" s="43"/>
      <c r="G183" s="141"/>
    </row>
    <row r="184" spans="1:7" ht="15.75" x14ac:dyDescent="0.25">
      <c r="A184" s="37">
        <f>+A181+1</f>
        <v>113</v>
      </c>
      <c r="B184" s="136"/>
      <c r="C184" s="136" t="s">
        <v>126</v>
      </c>
      <c r="D184" s="138">
        <v>0</v>
      </c>
      <c r="E184" s="36">
        <v>0</v>
      </c>
      <c r="F184" s="43">
        <v>0</v>
      </c>
      <c r="G184" s="141"/>
    </row>
    <row r="185" spans="1:7" ht="15.75" x14ac:dyDescent="0.25">
      <c r="A185" s="37">
        <f t="shared" si="57"/>
        <v>114</v>
      </c>
      <c r="B185" s="136"/>
      <c r="C185" s="136" t="s">
        <v>127</v>
      </c>
      <c r="D185" s="138">
        <v>0</v>
      </c>
      <c r="E185" s="36">
        <v>0</v>
      </c>
      <c r="F185" s="43">
        <v>0</v>
      </c>
      <c r="G185" s="141"/>
    </row>
    <row r="186" spans="1:7" ht="15.75" x14ac:dyDescent="0.25">
      <c r="A186" s="37">
        <f t="shared" si="57"/>
        <v>115</v>
      </c>
      <c r="B186" s="136"/>
      <c r="C186" s="136" t="s">
        <v>128</v>
      </c>
      <c r="D186" s="138">
        <v>0</v>
      </c>
      <c r="E186" s="36">
        <v>0</v>
      </c>
      <c r="F186" s="43">
        <v>0</v>
      </c>
      <c r="G186" s="141"/>
    </row>
    <row r="187" spans="1:7" ht="15.75" x14ac:dyDescent="0.25">
      <c r="A187" s="37">
        <f t="shared" si="57"/>
        <v>116</v>
      </c>
      <c r="B187" s="136"/>
      <c r="C187" s="136" t="s">
        <v>129</v>
      </c>
      <c r="D187" s="138">
        <v>0</v>
      </c>
      <c r="E187" s="36">
        <v>0</v>
      </c>
      <c r="F187" s="43">
        <v>0</v>
      </c>
      <c r="G187" s="141"/>
    </row>
    <row r="188" spans="1:7" ht="15.75" x14ac:dyDescent="0.25">
      <c r="A188" s="37">
        <f t="shared" si="57"/>
        <v>117</v>
      </c>
      <c r="B188" s="136"/>
      <c r="C188" s="136" t="s">
        <v>130</v>
      </c>
      <c r="D188" s="138">
        <v>0</v>
      </c>
      <c r="E188" s="36">
        <v>0</v>
      </c>
      <c r="F188" s="43">
        <v>0</v>
      </c>
      <c r="G188" s="141"/>
    </row>
    <row r="189" spans="1:7" ht="15.75" x14ac:dyDescent="0.25">
      <c r="A189" s="37">
        <f t="shared" si="57"/>
        <v>118</v>
      </c>
      <c r="B189" s="136"/>
      <c r="C189" s="139" t="s">
        <v>131</v>
      </c>
      <c r="D189" s="140">
        <v>0</v>
      </c>
      <c r="E189" s="36">
        <v>0</v>
      </c>
      <c r="F189" s="43">
        <v>0</v>
      </c>
      <c r="G189" s="141"/>
    </row>
    <row r="190" spans="1:7" ht="15.75" x14ac:dyDescent="0.25">
      <c r="A190" s="37">
        <f t="shared" si="57"/>
        <v>119</v>
      </c>
      <c r="B190" s="136"/>
      <c r="C190" s="136" t="s">
        <v>132</v>
      </c>
      <c r="D190" s="138">
        <v>0</v>
      </c>
      <c r="E190" s="263">
        <v>0</v>
      </c>
      <c r="F190" s="30">
        <v>0</v>
      </c>
      <c r="G190" s="221"/>
    </row>
    <row r="191" spans="1:7" ht="15.75" x14ac:dyDescent="0.25">
      <c r="A191" s="37"/>
      <c r="B191" s="136"/>
      <c r="C191" s="136"/>
      <c r="D191" s="138"/>
      <c r="E191" s="264"/>
      <c r="F191" s="43"/>
      <c r="G191" s="141"/>
    </row>
    <row r="192" spans="1:7" ht="15.75" x14ac:dyDescent="0.25">
      <c r="A192" s="37">
        <f>+A190+1</f>
        <v>120</v>
      </c>
      <c r="B192" s="136"/>
      <c r="C192" s="136" t="s">
        <v>133</v>
      </c>
      <c r="D192" s="138">
        <v>0</v>
      </c>
      <c r="E192" s="264">
        <v>0</v>
      </c>
      <c r="F192" s="43">
        <v>0</v>
      </c>
      <c r="G192" s="141"/>
    </row>
    <row r="193" spans="1:7" ht="15.75" x14ac:dyDescent="0.25">
      <c r="A193" s="37"/>
      <c r="B193" s="136"/>
      <c r="C193" s="136"/>
      <c r="D193" s="138"/>
      <c r="E193" s="264"/>
      <c r="F193" s="43"/>
      <c r="G193" s="141"/>
    </row>
    <row r="194" spans="1:7" ht="18.75" x14ac:dyDescent="0.25">
      <c r="A194" s="37"/>
      <c r="B194" s="134" t="s">
        <v>134</v>
      </c>
      <c r="C194" s="135"/>
      <c r="D194" s="138"/>
      <c r="E194" s="264"/>
      <c r="F194" s="43"/>
      <c r="G194" s="141"/>
    </row>
    <row r="195" spans="1:7" ht="15.75" x14ac:dyDescent="0.25">
      <c r="A195" s="37">
        <f>+A192+1</f>
        <v>121</v>
      </c>
      <c r="B195" s="136"/>
      <c r="C195" s="136" t="s">
        <v>135</v>
      </c>
      <c r="D195" s="138">
        <v>4496482815.6038456</v>
      </c>
      <c r="E195" s="138">
        <v>4347347439.1684608</v>
      </c>
      <c r="F195" s="138">
        <v>149135376.43538475</v>
      </c>
      <c r="G195" s="235">
        <v>3.4304913173424809E-2</v>
      </c>
    </row>
    <row r="196" spans="1:7" ht="15.75" x14ac:dyDescent="0.25">
      <c r="A196" s="37">
        <f t="shared" si="57"/>
        <v>122</v>
      </c>
      <c r="B196" s="136"/>
      <c r="C196" s="136" t="s">
        <v>136</v>
      </c>
      <c r="D196" s="138">
        <v>0</v>
      </c>
      <c r="E196" s="264">
        <v>0</v>
      </c>
      <c r="F196" s="43">
        <v>0</v>
      </c>
      <c r="G196" s="43">
        <v>0</v>
      </c>
    </row>
    <row r="197" spans="1:7" ht="15.75" x14ac:dyDescent="0.25">
      <c r="A197" s="37">
        <f t="shared" si="57"/>
        <v>123</v>
      </c>
      <c r="B197" s="136"/>
      <c r="C197" s="136" t="s">
        <v>137</v>
      </c>
      <c r="D197" s="138">
        <v>-13532952.703846155</v>
      </c>
      <c r="E197" s="138">
        <v>-18766014.473846152</v>
      </c>
      <c r="F197" s="138">
        <v>5233061.7699999977</v>
      </c>
      <c r="G197" s="235">
        <v>-0.27885845325832076</v>
      </c>
    </row>
    <row r="198" spans="1:7" ht="15.75" x14ac:dyDescent="0.25">
      <c r="A198" s="37">
        <f t="shared" si="57"/>
        <v>124</v>
      </c>
      <c r="B198" s="136"/>
      <c r="C198" s="139" t="s">
        <v>138</v>
      </c>
      <c r="D198" s="140">
        <v>-105696403.38846156</v>
      </c>
      <c r="E198" s="140">
        <v>-168114207.05538464</v>
      </c>
      <c r="F198" s="140">
        <v>62417803.666923076</v>
      </c>
      <c r="G198" s="225">
        <v>-0.37128214658479014</v>
      </c>
    </row>
    <row r="199" spans="1:7" ht="15.75" x14ac:dyDescent="0.25">
      <c r="A199" s="37">
        <f t="shared" si="57"/>
        <v>125</v>
      </c>
      <c r="B199" s="136"/>
      <c r="C199" s="136" t="s">
        <v>139</v>
      </c>
      <c r="D199" s="138">
        <v>4615712171.6961527</v>
      </c>
      <c r="E199" s="215">
        <v>4534227660.6976919</v>
      </c>
      <c r="F199" s="138">
        <v>81484510.99846077</v>
      </c>
      <c r="G199" s="235">
        <v>1.7970979204410431E-2</v>
      </c>
    </row>
    <row r="200" spans="1:7" ht="15.75" x14ac:dyDescent="0.25">
      <c r="A200" s="37"/>
      <c r="B200" s="136"/>
      <c r="C200" s="136"/>
      <c r="D200" s="138"/>
      <c r="E200" s="36"/>
      <c r="F200" s="43"/>
      <c r="G200" s="141"/>
    </row>
    <row r="201" spans="1:7" ht="15.75" x14ac:dyDescent="0.25">
      <c r="A201" s="37">
        <f>+A199+1</f>
        <v>126</v>
      </c>
      <c r="B201" s="27"/>
      <c r="C201" s="70" t="s">
        <v>140</v>
      </c>
      <c r="D201" s="141">
        <v>0.51102527871591263</v>
      </c>
      <c r="E201" s="49">
        <v>0.5</v>
      </c>
      <c r="F201" s="141">
        <f t="shared" ref="F201:G213" si="58">D201-E201</f>
        <v>1.1025278715912634E-2</v>
      </c>
      <c r="G201" s="141">
        <f t="shared" ref="G201:G213" si="59">(F201/E201)</f>
        <v>2.2050557431825268E-2</v>
      </c>
    </row>
    <row r="202" spans="1:7" ht="15.75" x14ac:dyDescent="0.25">
      <c r="A202" s="37">
        <f>+A201+1</f>
        <v>127</v>
      </c>
      <c r="B202" s="27"/>
      <c r="C202" s="70" t="s">
        <v>141</v>
      </c>
      <c r="D202" s="141">
        <v>0</v>
      </c>
      <c r="E202" s="49">
        <v>0</v>
      </c>
      <c r="F202" s="141">
        <f t="shared" si="58"/>
        <v>0</v>
      </c>
      <c r="G202" s="141">
        <f t="shared" si="58"/>
        <v>0</v>
      </c>
    </row>
    <row r="203" spans="1:7" ht="15.75" x14ac:dyDescent="0.25">
      <c r="A203" s="37">
        <f>+A202+1</f>
        <v>128</v>
      </c>
      <c r="B203" s="27"/>
      <c r="C203" s="70" t="s">
        <v>142</v>
      </c>
      <c r="D203" s="141">
        <v>0.48897472128408731</v>
      </c>
      <c r="E203" s="49">
        <v>0.5</v>
      </c>
      <c r="F203" s="141">
        <f t="shared" si="58"/>
        <v>-1.102527871591269E-2</v>
      </c>
      <c r="G203" s="141">
        <f t="shared" si="59"/>
        <v>-2.2050557431825379E-2</v>
      </c>
    </row>
    <row r="204" spans="1:7" ht="15.75" x14ac:dyDescent="0.25">
      <c r="A204" s="37"/>
      <c r="B204" s="27"/>
      <c r="C204" s="142"/>
      <c r="D204" s="138"/>
      <c r="E204" s="36"/>
      <c r="F204" s="141"/>
      <c r="G204" s="141"/>
    </row>
    <row r="205" spans="1:7" ht="15.75" x14ac:dyDescent="0.25">
      <c r="A205" s="37"/>
      <c r="B205" s="27"/>
      <c r="C205" s="142"/>
      <c r="D205" s="138"/>
      <c r="E205" s="36"/>
      <c r="F205" s="141"/>
      <c r="G205" s="141"/>
    </row>
    <row r="206" spans="1:7" ht="15.75" x14ac:dyDescent="0.25">
      <c r="A206" s="37">
        <f>+A203+1</f>
        <v>129</v>
      </c>
      <c r="B206" s="27"/>
      <c r="C206" s="142" t="s">
        <v>143</v>
      </c>
      <c r="D206" s="141">
        <v>5.1494796134706602E-2</v>
      </c>
      <c r="E206" s="49">
        <v>5.3004596896473827E-2</v>
      </c>
      <c r="F206" s="141">
        <f t="shared" si="58"/>
        <v>-1.5098007617672243E-3</v>
      </c>
      <c r="G206" s="141">
        <f t="shared" si="59"/>
        <v>-2.8484336268344776E-2</v>
      </c>
    </row>
    <row r="207" spans="1:7" ht="15.75" x14ac:dyDescent="0.25">
      <c r="A207" s="37">
        <f>+A206+1</f>
        <v>130</v>
      </c>
      <c r="B207" s="27"/>
      <c r="C207" s="142" t="s">
        <v>144</v>
      </c>
      <c r="D207" s="141">
        <v>0</v>
      </c>
      <c r="E207" s="49">
        <v>0</v>
      </c>
      <c r="F207" s="141">
        <f t="shared" si="58"/>
        <v>0</v>
      </c>
      <c r="G207" s="141">
        <f t="shared" si="58"/>
        <v>0</v>
      </c>
    </row>
    <row r="208" spans="1:7" ht="15.75" x14ac:dyDescent="0.25">
      <c r="A208" s="37">
        <f>+A207+1</f>
        <v>131</v>
      </c>
      <c r="B208" s="27"/>
      <c r="C208" s="142" t="s">
        <v>145</v>
      </c>
      <c r="D208" s="141">
        <v>9.8000000000000004E-2</v>
      </c>
      <c r="E208" s="49">
        <v>9.8000000000000004E-2</v>
      </c>
      <c r="F208" s="141">
        <f t="shared" si="58"/>
        <v>0</v>
      </c>
      <c r="G208" s="141">
        <f t="shared" si="59"/>
        <v>0</v>
      </c>
    </row>
    <row r="209" spans="1:7" ht="15.75" x14ac:dyDescent="0.25">
      <c r="A209" s="37"/>
      <c r="B209" s="27"/>
      <c r="C209" s="142"/>
      <c r="D209" s="138"/>
      <c r="E209" s="36"/>
      <c r="F209" s="141"/>
      <c r="G209" s="141"/>
    </row>
    <row r="210" spans="1:7" ht="15.75" x14ac:dyDescent="0.25">
      <c r="A210" s="37">
        <f>+A208+1</f>
        <v>132</v>
      </c>
      <c r="B210" s="65"/>
      <c r="C210" s="70" t="s">
        <v>146</v>
      </c>
      <c r="D210" s="143">
        <v>2.6315142547157541E-2</v>
      </c>
      <c r="E210" s="217">
        <v>2.6502298448236913E-2</v>
      </c>
      <c r="F210" s="141">
        <f t="shared" si="58"/>
        <v>-1.8715590107937219E-4</v>
      </c>
      <c r="G210" s="141">
        <f t="shared" si="59"/>
        <v>-7.0618743293121011E-3</v>
      </c>
    </row>
    <row r="211" spans="1:7" ht="15.75" x14ac:dyDescent="0.25">
      <c r="A211" s="37">
        <f>+A210+1</f>
        <v>133</v>
      </c>
      <c r="B211" s="65"/>
      <c r="C211" s="70" t="s">
        <v>147</v>
      </c>
      <c r="D211" s="143">
        <v>0</v>
      </c>
      <c r="E211" s="217">
        <v>0</v>
      </c>
      <c r="F211" s="141">
        <f t="shared" si="58"/>
        <v>0</v>
      </c>
      <c r="G211" s="141">
        <f t="shared" si="58"/>
        <v>0</v>
      </c>
    </row>
    <row r="212" spans="1:7" ht="15.75" x14ac:dyDescent="0.25">
      <c r="A212" s="37">
        <f>+A211+1</f>
        <v>134</v>
      </c>
      <c r="B212" s="144"/>
      <c r="C212" s="145" t="s">
        <v>148</v>
      </c>
      <c r="D212" s="146">
        <v>4.7919522685840557E-2</v>
      </c>
      <c r="E212" s="218">
        <v>4.9000000000000002E-2</v>
      </c>
      <c r="F212" s="68">
        <f t="shared" si="58"/>
        <v>-1.0804773141594448E-3</v>
      </c>
      <c r="G212" s="68">
        <f t="shared" si="59"/>
        <v>-2.2050557431825404E-2</v>
      </c>
    </row>
    <row r="213" spans="1:7" ht="15.75" x14ac:dyDescent="0.25">
      <c r="A213" s="25">
        <f>+A212+1</f>
        <v>135</v>
      </c>
      <c r="B213" s="147" t="s">
        <v>149</v>
      </c>
      <c r="C213" s="147"/>
      <c r="D213" s="148">
        <v>7.4234665232998098E-2</v>
      </c>
      <c r="E213" s="219">
        <v>7.5502298448236915E-2</v>
      </c>
      <c r="F213" s="148">
        <f t="shared" si="58"/>
        <v>-1.267633215238817E-3</v>
      </c>
      <c r="G213" s="223">
        <f t="shared" si="59"/>
        <v>-1.6789332792403463E-2</v>
      </c>
    </row>
    <row r="214" spans="1:7" ht="15.75" x14ac:dyDescent="0.25">
      <c r="A214" s="149"/>
      <c r="B214" s="150"/>
      <c r="C214" s="147"/>
      <c r="D214" s="119"/>
      <c r="E214" s="108"/>
      <c r="F214" s="39"/>
      <c r="G214" s="68"/>
    </row>
    <row r="215" spans="1:7" ht="16.5" thickBot="1" x14ac:dyDescent="0.3">
      <c r="A215" s="25">
        <f>+A213+1</f>
        <v>136</v>
      </c>
      <c r="B215" s="151" t="s">
        <v>150</v>
      </c>
      <c r="C215" s="52"/>
      <c r="D215" s="122">
        <v>1803354.1707109017</v>
      </c>
      <c r="E215" s="198">
        <v>1811131.711568973</v>
      </c>
      <c r="F215" s="198">
        <f t="shared" ref="F215" si="60">D215-E215</f>
        <v>-7777.5408580712974</v>
      </c>
      <c r="G215" s="262">
        <f>(F215/E215)</f>
        <v>-4.2942988676034268E-3</v>
      </c>
    </row>
    <row r="216" spans="1:7" ht="16.5" thickTop="1" x14ac:dyDescent="0.25">
      <c r="A216" s="25"/>
      <c r="B216" s="26"/>
      <c r="C216" s="78"/>
      <c r="D216" s="48"/>
      <c r="E216" s="23"/>
      <c r="F216" s="67"/>
      <c r="G216" s="48"/>
    </row>
    <row r="217" spans="1:7" ht="15.75" x14ac:dyDescent="0.25">
      <c r="A217" s="58" t="s">
        <v>151</v>
      </c>
      <c r="B217" s="11"/>
      <c r="C217" s="116"/>
      <c r="D217" s="60"/>
      <c r="E217" s="59"/>
      <c r="F217" s="60"/>
      <c r="G217" s="60"/>
    </row>
    <row r="218" spans="1:7" ht="15.75" x14ac:dyDescent="0.25">
      <c r="A218" s="152"/>
      <c r="B218" s="26"/>
      <c r="C218" s="21"/>
      <c r="D218" s="48"/>
      <c r="E218" s="23"/>
      <c r="F218" s="48"/>
      <c r="G218" s="48"/>
    </row>
    <row r="219" spans="1:7" ht="15.75" x14ac:dyDescent="0.25">
      <c r="A219" s="25" t="s">
        <v>152</v>
      </c>
      <c r="B219" s="153" t="s">
        <v>153</v>
      </c>
      <c r="C219" s="22"/>
      <c r="D219" s="48"/>
      <c r="E219" s="23"/>
      <c r="F219" s="48"/>
      <c r="G219" s="48"/>
    </row>
    <row r="220" spans="1:7" ht="15.75" x14ac:dyDescent="0.25">
      <c r="A220" s="25">
        <f>+A215+1</f>
        <v>137</v>
      </c>
      <c r="B220" s="26"/>
      <c r="C220" s="22" t="s">
        <v>154</v>
      </c>
      <c r="D220" s="141">
        <v>0.21</v>
      </c>
      <c r="E220" s="49">
        <v>0.21</v>
      </c>
      <c r="F220" s="255">
        <f t="shared" ref="F220:G230" si="61">D220-E220</f>
        <v>0</v>
      </c>
      <c r="G220" s="255">
        <f t="shared" si="61"/>
        <v>0.21</v>
      </c>
    </row>
    <row r="221" spans="1:7" ht="15.75" x14ac:dyDescent="0.25">
      <c r="A221" s="25">
        <f>+A220+1</f>
        <v>138</v>
      </c>
      <c r="B221" s="26"/>
      <c r="C221" s="154" t="s">
        <v>155</v>
      </c>
      <c r="D221" s="141">
        <v>0</v>
      </c>
      <c r="E221" s="49">
        <v>0</v>
      </c>
      <c r="F221" s="255">
        <f t="shared" si="61"/>
        <v>0</v>
      </c>
      <c r="G221" s="255">
        <f t="shared" si="61"/>
        <v>0</v>
      </c>
    </row>
    <row r="222" spans="1:7" ht="15.75" x14ac:dyDescent="0.25">
      <c r="A222" s="25">
        <f>+A221+1</f>
        <v>139</v>
      </c>
      <c r="B222" s="26"/>
      <c r="C222" s="154" t="s">
        <v>156</v>
      </c>
      <c r="D222" s="141">
        <v>0</v>
      </c>
      <c r="E222" s="49">
        <v>0</v>
      </c>
      <c r="F222" s="255">
        <f t="shared" si="61"/>
        <v>0</v>
      </c>
      <c r="G222" s="255">
        <f t="shared" si="61"/>
        <v>0</v>
      </c>
    </row>
    <row r="223" spans="1:7" ht="15.75" x14ac:dyDescent="0.25">
      <c r="A223" s="25">
        <f>+A222+1</f>
        <v>140</v>
      </c>
      <c r="B223" s="26"/>
      <c r="C223" s="154" t="s">
        <v>157</v>
      </c>
      <c r="D223" s="141">
        <v>0.20999999999999996</v>
      </c>
      <c r="E223" s="49">
        <v>0.20999999999999996</v>
      </c>
      <c r="F223" s="255">
        <f t="shared" si="61"/>
        <v>0</v>
      </c>
      <c r="G223" s="255">
        <f t="shared" si="61"/>
        <v>0.20999999999999996</v>
      </c>
    </row>
    <row r="224" spans="1:7" ht="15.75" x14ac:dyDescent="0.25">
      <c r="A224" s="25">
        <f>+A223+1</f>
        <v>141</v>
      </c>
      <c r="B224" s="26"/>
      <c r="C224" s="154" t="s">
        <v>158</v>
      </c>
      <c r="D224" s="141">
        <v>0.2658227848101265</v>
      </c>
      <c r="E224" s="49">
        <v>0.2658227848101265</v>
      </c>
      <c r="F224" s="255">
        <f t="shared" si="61"/>
        <v>0</v>
      </c>
      <c r="G224" s="255">
        <f t="shared" si="61"/>
        <v>0.2658227848101265</v>
      </c>
    </row>
    <row r="225" spans="1:7" ht="15.75" x14ac:dyDescent="0.25">
      <c r="A225" s="25"/>
      <c r="B225" s="26"/>
      <c r="C225" s="22"/>
      <c r="D225" s="141"/>
      <c r="E225" s="49"/>
      <c r="F225" s="181"/>
      <c r="G225" s="244"/>
    </row>
    <row r="226" spans="1:7" ht="15.75" x14ac:dyDescent="0.25">
      <c r="A226" s="25"/>
      <c r="B226" s="153" t="s">
        <v>159</v>
      </c>
      <c r="C226" s="78"/>
      <c r="D226" s="141"/>
      <c r="E226" s="49"/>
      <c r="F226" s="181"/>
      <c r="G226" s="244"/>
    </row>
    <row r="227" spans="1:7" ht="15.75" x14ac:dyDescent="0.25">
      <c r="A227" s="25">
        <f>+A224+1</f>
        <v>142</v>
      </c>
      <c r="B227" s="26"/>
      <c r="C227" s="53" t="s">
        <v>160</v>
      </c>
      <c r="D227" s="141">
        <v>0</v>
      </c>
      <c r="E227" s="49">
        <v>0</v>
      </c>
      <c r="F227" s="260">
        <f t="shared" si="61"/>
        <v>0</v>
      </c>
      <c r="G227" s="260">
        <f t="shared" si="61"/>
        <v>0</v>
      </c>
    </row>
    <row r="228" spans="1:7" ht="15.75" x14ac:dyDescent="0.25">
      <c r="A228" s="25">
        <f>+A227+1</f>
        <v>143</v>
      </c>
      <c r="B228" s="26"/>
      <c r="C228" s="53" t="s">
        <v>161</v>
      </c>
      <c r="D228" s="141">
        <v>1.2658227848101264</v>
      </c>
      <c r="E228" s="49">
        <v>1.2658227848101264</v>
      </c>
      <c r="F228" s="260">
        <f t="shared" si="61"/>
        <v>0</v>
      </c>
      <c r="G228" s="250">
        <f t="shared" ref="G228:G229" si="62">(F228/E228)</f>
        <v>0</v>
      </c>
    </row>
    <row r="229" spans="1:7" ht="15.75" x14ac:dyDescent="0.25">
      <c r="A229" s="25">
        <f>+A228+1</f>
        <v>144</v>
      </c>
      <c r="B229" s="26"/>
      <c r="C229" s="78" t="s">
        <v>89</v>
      </c>
      <c r="D229" s="156">
        <v>0.19430064195495889</v>
      </c>
      <c r="E229" s="49">
        <v>0.19435936419782596</v>
      </c>
      <c r="F229" s="261">
        <f t="shared" si="61"/>
        <v>-5.872224286707084E-5</v>
      </c>
      <c r="G229" s="251">
        <f t="shared" si="62"/>
        <v>-3.0213230584198264E-4</v>
      </c>
    </row>
    <row r="230" spans="1:7" ht="15.75" x14ac:dyDescent="0.25">
      <c r="A230" s="25">
        <f>+A229+1</f>
        <v>145</v>
      </c>
      <c r="B230" s="26"/>
      <c r="C230" s="157" t="s">
        <v>162</v>
      </c>
      <c r="D230" s="158">
        <v>0</v>
      </c>
      <c r="E230" s="220">
        <v>0</v>
      </c>
      <c r="F230" s="181">
        <f t="shared" si="61"/>
        <v>0</v>
      </c>
      <c r="G230" s="181">
        <f t="shared" si="61"/>
        <v>0</v>
      </c>
    </row>
    <row r="231" spans="1:7" ht="15.75" x14ac:dyDescent="0.25">
      <c r="A231" s="25"/>
      <c r="B231" s="26"/>
      <c r="C231" s="128"/>
      <c r="D231" s="141"/>
      <c r="E231" s="23"/>
      <c r="F231" s="48"/>
      <c r="G231" s="48"/>
    </row>
    <row r="232" spans="1:7" ht="15.75" x14ac:dyDescent="0.25">
      <c r="A232" s="25"/>
      <c r="B232" s="153" t="s">
        <v>163</v>
      </c>
      <c r="C232" s="128"/>
      <c r="D232" s="141"/>
      <c r="E232" s="23"/>
      <c r="F232" s="48"/>
      <c r="G232" s="48"/>
    </row>
    <row r="233" spans="1:7" ht="15.75" x14ac:dyDescent="0.25">
      <c r="A233" s="25" t="s">
        <v>164</v>
      </c>
      <c r="B233" s="153"/>
      <c r="C233" s="128" t="s">
        <v>165</v>
      </c>
      <c r="D233" s="159">
        <v>-3195454.8692678716</v>
      </c>
      <c r="E233" s="159">
        <v>-3056342.4218095508</v>
      </c>
      <c r="F233" s="181">
        <f t="shared" ref="F233:F234" si="63">D233-E233</f>
        <v>-139112.44745832076</v>
      </c>
      <c r="G233" s="244">
        <f t="shared" ref="G233:G234" si="64">(F233/E233)</f>
        <v>4.5515988805978506E-2</v>
      </c>
    </row>
    <row r="234" spans="1:7" ht="15.75" x14ac:dyDescent="0.25">
      <c r="A234" s="25" t="s">
        <v>166</v>
      </c>
      <c r="B234" s="26"/>
      <c r="C234" s="128" t="s">
        <v>167</v>
      </c>
      <c r="D234" s="159">
        <v>-4044879.5813517356</v>
      </c>
      <c r="E234" s="159">
        <v>-3868787.8757082918</v>
      </c>
      <c r="F234" s="181">
        <f t="shared" si="63"/>
        <v>-176091.70564344386</v>
      </c>
      <c r="G234" s="244">
        <f t="shared" si="64"/>
        <v>4.5515988805978479E-2</v>
      </c>
    </row>
    <row r="235" spans="1:7" ht="15.75" x14ac:dyDescent="0.25">
      <c r="A235" s="25"/>
      <c r="B235" s="26"/>
      <c r="C235" s="128"/>
      <c r="D235" s="141"/>
      <c r="E235" s="23"/>
      <c r="F235" s="141"/>
      <c r="G235" s="141"/>
    </row>
    <row r="236" spans="1:7" ht="15.75" x14ac:dyDescent="0.25">
      <c r="A236" s="25">
        <f>+A230+1</f>
        <v>146</v>
      </c>
      <c r="B236" s="106" t="s">
        <v>168</v>
      </c>
      <c r="C236" s="36"/>
      <c r="D236" s="160">
        <v>12526487.229043229</v>
      </c>
      <c r="E236" s="108">
        <v>12578491.976693531</v>
      </c>
      <c r="F236" s="181">
        <f t="shared" ref="F236" si="65">D236-E236</f>
        <v>-52004.747650302947</v>
      </c>
      <c r="G236" s="244">
        <f t="shared" ref="G236" si="66">(F236/E236)</f>
        <v>-4.1344183187190988E-3</v>
      </c>
    </row>
    <row r="237" spans="1:7" ht="15.75" x14ac:dyDescent="0.25">
      <c r="A237" s="25"/>
      <c r="B237" s="26"/>
      <c r="C237" s="161"/>
      <c r="D237" s="48"/>
      <c r="E237" s="23"/>
      <c r="F237" s="48"/>
      <c r="G237" s="48"/>
    </row>
    <row r="238" spans="1:7" ht="16.5" thickBot="1" x14ac:dyDescent="0.3">
      <c r="A238" s="25">
        <f>+A236+1</f>
        <v>147</v>
      </c>
      <c r="B238" s="151" t="s">
        <v>169</v>
      </c>
      <c r="C238" s="151"/>
      <c r="D238" s="122">
        <v>209706.63607201082</v>
      </c>
      <c r="E238" s="198">
        <v>216348.04210546336</v>
      </c>
      <c r="F238" s="257">
        <f t="shared" ref="F238" si="67">D238-E238</f>
        <v>-6641.406033452542</v>
      </c>
      <c r="G238" s="258">
        <f t="shared" ref="G238" si="68">(F238/E238)</f>
        <v>-3.069778662575116E-2</v>
      </c>
    </row>
    <row r="239" spans="1:7" ht="16.5" thickTop="1" x14ac:dyDescent="0.25">
      <c r="A239" s="25"/>
      <c r="B239" s="26"/>
      <c r="C239" s="155"/>
      <c r="D239" s="48"/>
      <c r="E239" s="23"/>
      <c r="F239" s="48"/>
      <c r="G239" s="48"/>
    </row>
    <row r="240" spans="1:7" ht="15.75" x14ac:dyDescent="0.25">
      <c r="A240" s="58" t="s">
        <v>170</v>
      </c>
      <c r="B240" s="11"/>
      <c r="C240" s="116"/>
      <c r="D240" s="60"/>
      <c r="E240" s="59"/>
      <c r="F240" s="60"/>
      <c r="G240" s="60"/>
    </row>
    <row r="241" spans="1:7" ht="15.75" x14ac:dyDescent="0.25">
      <c r="A241" s="35"/>
      <c r="B241" s="36"/>
      <c r="C241" s="36"/>
      <c r="D241" s="24"/>
      <c r="E241" s="93"/>
      <c r="F241" s="24"/>
      <c r="G241" s="24"/>
    </row>
    <row r="242" spans="1:7" ht="15.75" x14ac:dyDescent="0.25">
      <c r="A242" s="35"/>
      <c r="B242" s="106" t="s">
        <v>171</v>
      </c>
      <c r="C242" s="36"/>
      <c r="D242" s="24"/>
      <c r="E242" s="93"/>
      <c r="F242" s="24"/>
      <c r="G242" s="24"/>
    </row>
    <row r="243" spans="1:7" ht="15.75" x14ac:dyDescent="0.25">
      <c r="A243" s="35">
        <f>+A238+1</f>
        <v>148</v>
      </c>
      <c r="B243" s="36"/>
      <c r="C243" s="36" t="s">
        <v>172</v>
      </c>
      <c r="D243" s="80">
        <v>24292615.384615377</v>
      </c>
      <c r="E243" s="42">
        <v>23987769.230769232</v>
      </c>
      <c r="F243" s="255">
        <f t="shared" ref="F243:G244" si="69">D243-E243</f>
        <v>304846.15384614468</v>
      </c>
      <c r="G243" s="250">
        <f t="shared" ref="G243" si="70">(F243/E243)</f>
        <v>1.2708399472807875E-2</v>
      </c>
    </row>
    <row r="244" spans="1:7" ht="15.75" x14ac:dyDescent="0.25">
      <c r="A244" s="25">
        <f>+A243+1</f>
        <v>149</v>
      </c>
      <c r="B244" s="36"/>
      <c r="C244" s="36" t="s">
        <v>173</v>
      </c>
      <c r="D244" s="80">
        <v>0</v>
      </c>
      <c r="E244" s="42">
        <v>0</v>
      </c>
      <c r="F244" s="256">
        <f t="shared" si="69"/>
        <v>0</v>
      </c>
      <c r="G244" s="256">
        <f t="shared" si="69"/>
        <v>0</v>
      </c>
    </row>
    <row r="245" spans="1:7" ht="15.75" x14ac:dyDescent="0.25">
      <c r="A245" s="25">
        <f>+A244+1</f>
        <v>150</v>
      </c>
      <c r="B245" s="26"/>
      <c r="C245" s="163" t="s">
        <v>69</v>
      </c>
      <c r="D245" s="164">
        <v>24292615.384615377</v>
      </c>
      <c r="E245" s="165">
        <v>23987769.230769232</v>
      </c>
      <c r="F245" s="279">
        <f t="shared" ref="F245" si="71">D245-E245</f>
        <v>304846.15384614468</v>
      </c>
      <c r="G245" s="244">
        <f t="shared" ref="G245" si="72">(F245/E245)</f>
        <v>1.2708399472807875E-2</v>
      </c>
    </row>
    <row r="246" spans="1:7" ht="15.75" x14ac:dyDescent="0.25">
      <c r="A246" s="25"/>
      <c r="B246" s="26"/>
      <c r="C246" s="53"/>
      <c r="D246" s="24"/>
      <c r="E246" s="93"/>
      <c r="F246" s="48"/>
      <c r="G246" s="249"/>
    </row>
    <row r="247" spans="1:7" ht="15.75" x14ac:dyDescent="0.25">
      <c r="A247" s="25">
        <f>+A245+1</f>
        <v>151</v>
      </c>
      <c r="B247" s="22"/>
      <c r="C247" s="53" t="s">
        <v>70</v>
      </c>
      <c r="D247" s="80">
        <v>1472370.6487732586</v>
      </c>
      <c r="E247" s="42">
        <v>1390216.4399866546</v>
      </c>
      <c r="F247" s="255">
        <f t="shared" ref="F247:F251" si="73">D247-E247</f>
        <v>82154.208786603995</v>
      </c>
      <c r="G247" s="250">
        <f t="shared" ref="G247:G251" si="74">(F247/E247)</f>
        <v>5.9094545585572734E-2</v>
      </c>
    </row>
    <row r="248" spans="1:7" ht="15.75" x14ac:dyDescent="0.25">
      <c r="A248" s="25">
        <f>+A247+1</f>
        <v>152</v>
      </c>
      <c r="B248" s="22"/>
      <c r="C248" s="161" t="s">
        <v>174</v>
      </c>
      <c r="D248" s="80">
        <v>1570804.89</v>
      </c>
      <c r="E248" s="42">
        <v>1529720</v>
      </c>
      <c r="F248" s="255">
        <f t="shared" si="73"/>
        <v>41084.889999999898</v>
      </c>
      <c r="G248" s="250">
        <f t="shared" si="74"/>
        <v>2.6857784431137656E-2</v>
      </c>
    </row>
    <row r="249" spans="1:7" ht="15.75" x14ac:dyDescent="0.25">
      <c r="A249" s="25">
        <f>+A248+1</f>
        <v>153</v>
      </c>
      <c r="B249" s="26"/>
      <c r="C249" s="53" t="s">
        <v>175</v>
      </c>
      <c r="D249" s="80">
        <v>1309271</v>
      </c>
      <c r="E249" s="42">
        <v>1335503</v>
      </c>
      <c r="F249" s="255">
        <f t="shared" si="73"/>
        <v>-26232</v>
      </c>
      <c r="G249" s="250">
        <f t="shared" si="74"/>
        <v>-1.9642037494487095E-2</v>
      </c>
    </row>
    <row r="250" spans="1:7" ht="15.75" x14ac:dyDescent="0.25">
      <c r="A250" s="25">
        <f>+A249+1</f>
        <v>154</v>
      </c>
      <c r="B250" s="26"/>
      <c r="C250" s="155" t="s">
        <v>176</v>
      </c>
      <c r="D250" s="80">
        <v>1803354.1707109017</v>
      </c>
      <c r="E250" s="42">
        <v>1811131.711568973</v>
      </c>
      <c r="F250" s="255">
        <f t="shared" si="73"/>
        <v>-7777.5408580712974</v>
      </c>
      <c r="G250" s="250">
        <f t="shared" si="74"/>
        <v>-4.2942988676034268E-3</v>
      </c>
    </row>
    <row r="251" spans="1:7" ht="15.75" x14ac:dyDescent="0.25">
      <c r="A251" s="25">
        <f>+A250+1</f>
        <v>155</v>
      </c>
      <c r="B251" s="26"/>
      <c r="C251" s="155" t="s">
        <v>177</v>
      </c>
      <c r="D251" s="80">
        <v>209706.63607201082</v>
      </c>
      <c r="E251" s="42">
        <v>216348.04210546336</v>
      </c>
      <c r="F251" s="255">
        <f t="shared" si="73"/>
        <v>-6641.406033452542</v>
      </c>
      <c r="G251" s="250">
        <f t="shared" si="74"/>
        <v>-3.069778662575116E-2</v>
      </c>
    </row>
    <row r="252" spans="1:7" ht="16.5" thickBot="1" x14ac:dyDescent="0.3">
      <c r="A252" s="25"/>
      <c r="B252" s="26"/>
      <c r="C252" s="155"/>
      <c r="D252" s="80"/>
      <c r="E252" s="42"/>
      <c r="F252" s="42"/>
      <c r="G252" s="249"/>
    </row>
    <row r="253" spans="1:7" ht="18.75" thickBot="1" x14ac:dyDescent="0.3">
      <c r="A253" s="166">
        <f>+A251+1</f>
        <v>156</v>
      </c>
      <c r="B253" s="167"/>
      <c r="C253" s="168" t="s">
        <v>178</v>
      </c>
      <c r="D253" s="253">
        <v>6365507.3455561707</v>
      </c>
      <c r="E253" s="170">
        <v>6282919.1936610909</v>
      </c>
      <c r="F253" s="170">
        <f t="shared" ref="F253" si="75">D253-E253</f>
        <v>82588.151895079762</v>
      </c>
      <c r="G253" s="254">
        <f t="shared" ref="G253" si="76">(F253/E253)</f>
        <v>1.3144869343282959E-2</v>
      </c>
    </row>
    <row r="254" spans="1:7" ht="18" x14ac:dyDescent="0.25">
      <c r="A254" s="171"/>
      <c r="B254" s="172"/>
      <c r="C254" s="173"/>
      <c r="D254" s="24"/>
      <c r="E254" s="93"/>
      <c r="F254" s="48"/>
      <c r="G254" s="249"/>
    </row>
    <row r="255" spans="1:7" ht="18" x14ac:dyDescent="0.25">
      <c r="A255" s="171"/>
      <c r="B255" s="128" t="s">
        <v>179</v>
      </c>
      <c r="C255" s="173"/>
      <c r="D255" s="24"/>
      <c r="E255" s="93"/>
      <c r="F255" s="48"/>
      <c r="G255" s="249"/>
    </row>
    <row r="256" spans="1:7" ht="15.75" x14ac:dyDescent="0.25">
      <c r="A256" s="37">
        <f>+A253+1</f>
        <v>157</v>
      </c>
      <c r="B256" s="65"/>
      <c r="C256" s="53" t="str">
        <f>+C29</f>
        <v>Transmission Plant In Service</v>
      </c>
      <c r="D256" s="50">
        <v>100122769.23076923</v>
      </c>
      <c r="E256" s="174">
        <v>98268692.307692304</v>
      </c>
      <c r="F256" s="50">
        <f t="shared" ref="F256:F261" si="77">D256-E256</f>
        <v>1854076.9230769277</v>
      </c>
      <c r="G256" s="250">
        <f t="shared" ref="G256:G261" si="78">(F256/E256)</f>
        <v>1.8867422365523773E-2</v>
      </c>
    </row>
    <row r="257" spans="1:7" ht="15.75" x14ac:dyDescent="0.25">
      <c r="A257" s="37">
        <f>+A256+1</f>
        <v>158</v>
      </c>
      <c r="B257" s="65"/>
      <c r="C257" s="66" t="s">
        <v>180</v>
      </c>
      <c r="D257" s="175">
        <v>3873000</v>
      </c>
      <c r="E257" s="176">
        <v>3873000</v>
      </c>
      <c r="F257" s="175">
        <f t="shared" si="77"/>
        <v>0</v>
      </c>
      <c r="G257" s="251">
        <f t="shared" si="78"/>
        <v>0</v>
      </c>
    </row>
    <row r="258" spans="1:7" ht="15.75" x14ac:dyDescent="0.25">
      <c r="A258" s="37">
        <f>+A257+1</f>
        <v>159</v>
      </c>
      <c r="B258" s="65"/>
      <c r="C258" s="53" t="s">
        <v>181</v>
      </c>
      <c r="D258" s="50">
        <v>96249769.230769232</v>
      </c>
      <c r="E258" s="174">
        <v>94395692.307692304</v>
      </c>
      <c r="F258" s="50">
        <f t="shared" si="77"/>
        <v>1854076.9230769277</v>
      </c>
      <c r="G258" s="250">
        <f t="shared" si="78"/>
        <v>1.9641541660962415E-2</v>
      </c>
    </row>
    <row r="259" spans="1:7" ht="15.75" x14ac:dyDescent="0.25">
      <c r="A259" s="37">
        <f>+A258+1</f>
        <v>160</v>
      </c>
      <c r="B259" s="65"/>
      <c r="C259" s="53" t="s">
        <v>182</v>
      </c>
      <c r="D259" s="177">
        <v>0.96131749021969948</v>
      </c>
      <c r="E259" s="118">
        <v>0.96058765096951604</v>
      </c>
      <c r="F259" s="50">
        <f t="shared" si="77"/>
        <v>7.2983925018343943E-4</v>
      </c>
      <c r="G259" s="250">
        <f t="shared" si="78"/>
        <v>7.5978412740036424E-4</v>
      </c>
    </row>
    <row r="260" spans="1:7" ht="15.75" x14ac:dyDescent="0.25">
      <c r="A260" s="37">
        <f>+A259+1</f>
        <v>161</v>
      </c>
      <c r="B260" s="65"/>
      <c r="C260" s="66" t="s">
        <v>178</v>
      </c>
      <c r="D260" s="175">
        <v>6365507.3455561707</v>
      </c>
      <c r="E260" s="176">
        <v>6282919.1936610909</v>
      </c>
      <c r="F260" s="175">
        <f t="shared" si="77"/>
        <v>82588.151895079762</v>
      </c>
      <c r="G260" s="251">
        <f t="shared" si="78"/>
        <v>1.3144869343282959E-2</v>
      </c>
    </row>
    <row r="261" spans="1:7" ht="15.75" x14ac:dyDescent="0.25">
      <c r="A261" s="37">
        <f>+A260+1</f>
        <v>162</v>
      </c>
      <c r="B261" s="65"/>
      <c r="C261" s="21" t="s">
        <v>183</v>
      </c>
      <c r="D261" s="98">
        <v>6119273.5454051197</v>
      </c>
      <c r="E261" s="99">
        <v>6035294.5894701928</v>
      </c>
      <c r="F261" s="181">
        <f t="shared" si="77"/>
        <v>83978.955934926867</v>
      </c>
      <c r="G261" s="244">
        <f t="shared" si="78"/>
        <v>1.3914640733767221E-2</v>
      </c>
    </row>
    <row r="262" spans="1:7" ht="15.75" x14ac:dyDescent="0.25">
      <c r="A262" s="82"/>
      <c r="B262" s="26"/>
      <c r="C262" s="53"/>
      <c r="D262" s="24"/>
      <c r="E262" s="93"/>
      <c r="F262" s="48"/>
      <c r="G262" s="249"/>
    </row>
    <row r="263" spans="1:7" ht="15.75" x14ac:dyDescent="0.25">
      <c r="A263" s="82"/>
      <c r="B263" s="128" t="s">
        <v>184</v>
      </c>
      <c r="C263" s="53"/>
      <c r="D263" s="24"/>
      <c r="E263" s="93"/>
      <c r="F263" s="48"/>
      <c r="G263" s="249"/>
    </row>
    <row r="264" spans="1:7" ht="15.75" x14ac:dyDescent="0.25">
      <c r="A264" s="37">
        <f>+A261+1</f>
        <v>163</v>
      </c>
      <c r="B264" s="36"/>
      <c r="C264" s="89" t="s">
        <v>185</v>
      </c>
      <c r="D264" s="48">
        <v>294425.23554991744</v>
      </c>
      <c r="E264" s="23">
        <v>223910.28816303136</v>
      </c>
      <c r="F264" s="48">
        <f t="shared" ref="F264" si="79">D264-E264</f>
        <v>70514.94738688608</v>
      </c>
      <c r="G264" s="250">
        <f t="shared" ref="G264" si="80">(F264/E264)</f>
        <v>0.31492499949597413</v>
      </c>
    </row>
    <row r="265" spans="1:7" ht="15.75" x14ac:dyDescent="0.25">
      <c r="A265" s="37">
        <f>+A264+1</f>
        <v>164</v>
      </c>
      <c r="B265" s="36"/>
      <c r="C265" s="128" t="s">
        <v>186</v>
      </c>
      <c r="D265" s="24">
        <v>0</v>
      </c>
      <c r="E265" s="93">
        <v>0</v>
      </c>
      <c r="F265" s="48">
        <v>0</v>
      </c>
      <c r="G265" s="249"/>
    </row>
    <row r="266" spans="1:7" ht="16.5" thickBot="1" x14ac:dyDescent="0.3">
      <c r="A266" s="25"/>
      <c r="B266" s="26"/>
      <c r="C266" s="27"/>
      <c r="D266" s="81"/>
      <c r="E266" s="93"/>
      <c r="F266" s="67"/>
      <c r="G266" s="249"/>
    </row>
    <row r="267" spans="1:7" ht="18.75" thickBot="1" x14ac:dyDescent="0.3">
      <c r="A267" s="166">
        <f>+A265+1</f>
        <v>165</v>
      </c>
      <c r="B267" s="178"/>
      <c r="C267" s="179" t="s">
        <v>187</v>
      </c>
      <c r="D267" s="252">
        <v>5824848.3098552022</v>
      </c>
      <c r="E267" s="170">
        <v>5811384.3013071613</v>
      </c>
      <c r="F267" s="252">
        <f t="shared" ref="F267" si="81">D267-E267</f>
        <v>13464.008548040874</v>
      </c>
      <c r="G267" s="244">
        <f t="shared" ref="G267" si="82">(F267/E267)</f>
        <v>2.3168332792949864E-3</v>
      </c>
    </row>
    <row r="268" spans="1:7" ht="15.75" x14ac:dyDescent="0.25">
      <c r="A268" s="82"/>
      <c r="B268" s="26"/>
      <c r="C268" s="27"/>
      <c r="D268" s="24"/>
      <c r="E268" s="93"/>
      <c r="F268" s="48"/>
      <c r="G268" s="141"/>
    </row>
    <row r="269" spans="1:7" ht="15.75" x14ac:dyDescent="0.25">
      <c r="A269" s="37"/>
      <c r="B269" s="9" t="s">
        <v>188</v>
      </c>
      <c r="C269" s="27"/>
      <c r="D269" s="24"/>
      <c r="E269" s="93"/>
      <c r="F269" s="48"/>
      <c r="G269" s="141"/>
    </row>
    <row r="270" spans="1:7" ht="15.75" x14ac:dyDescent="0.25">
      <c r="A270" s="37">
        <f>+A267+1</f>
        <v>166</v>
      </c>
      <c r="B270" s="65"/>
      <c r="C270" s="27" t="str">
        <f>+C253</f>
        <v>Gross Revenue Requirement</v>
      </c>
      <c r="D270" s="181">
        <v>6119273.5454051197</v>
      </c>
      <c r="E270" s="180">
        <v>6035294.5894701928</v>
      </c>
      <c r="F270" s="181">
        <f t="shared" ref="F270:F274" si="83">D270-E270</f>
        <v>83978.955934926867</v>
      </c>
      <c r="G270" s="244">
        <f t="shared" ref="G270:G274" si="84">(F270/E270)</f>
        <v>1.3914640733767221E-2</v>
      </c>
    </row>
    <row r="271" spans="1:7" ht="15.75" x14ac:dyDescent="0.25">
      <c r="A271" s="37">
        <f>+A270+1</f>
        <v>167</v>
      </c>
      <c r="B271" s="65"/>
      <c r="C271" s="27" t="s">
        <v>189</v>
      </c>
      <c r="D271" s="181">
        <v>24292615.384615377</v>
      </c>
      <c r="E271" s="180">
        <v>23987769.230769232</v>
      </c>
      <c r="F271" s="181">
        <f t="shared" si="83"/>
        <v>304846.15384614468</v>
      </c>
      <c r="G271" s="244">
        <f t="shared" si="84"/>
        <v>1.2708399472807875E-2</v>
      </c>
    </row>
    <row r="272" spans="1:7" ht="15.75" x14ac:dyDescent="0.25">
      <c r="A272" s="37">
        <f>+A271+1</f>
        <v>168</v>
      </c>
      <c r="B272" s="65"/>
      <c r="C272" s="27" t="s">
        <v>190</v>
      </c>
      <c r="D272" s="55">
        <v>0.25189850695452426</v>
      </c>
      <c r="E272" s="182">
        <v>0.25159882652734089</v>
      </c>
      <c r="F272" s="55">
        <f t="shared" si="83"/>
        <v>2.9968042718336863E-4</v>
      </c>
      <c r="G272" s="244">
        <f t="shared" si="84"/>
        <v>1.1911042325581068E-3</v>
      </c>
    </row>
    <row r="273" spans="1:7" ht="15.75" x14ac:dyDescent="0.25">
      <c r="A273" s="37">
        <f>+A272+1</f>
        <v>169</v>
      </c>
      <c r="B273" s="65"/>
      <c r="C273" s="27" t="s">
        <v>191</v>
      </c>
      <c r="D273" s="55">
        <v>0.18723668009355987</v>
      </c>
      <c r="E273" s="182">
        <v>0.18782799459696609</v>
      </c>
      <c r="F273" s="55">
        <f t="shared" si="83"/>
        <v>-5.9131450340621505E-4</v>
      </c>
      <c r="G273" s="244">
        <f t="shared" si="84"/>
        <v>-3.1481702430728414E-3</v>
      </c>
    </row>
    <row r="274" spans="1:7" ht="15.75" x14ac:dyDescent="0.25">
      <c r="A274" s="37">
        <f>+A273+1</f>
        <v>170</v>
      </c>
      <c r="B274" s="65"/>
      <c r="C274" s="27" t="s">
        <v>192</v>
      </c>
      <c r="D274" s="55">
        <v>0.10436948877179741</v>
      </c>
      <c r="E274" s="182">
        <v>0.10330659812322572</v>
      </c>
      <c r="F274" s="55">
        <f t="shared" si="83"/>
        <v>1.0628906485716932E-3</v>
      </c>
      <c r="G274" s="244">
        <f t="shared" si="84"/>
        <v>1.0288700507821007E-2</v>
      </c>
    </row>
    <row r="275" spans="1:7" ht="15.75" x14ac:dyDescent="0.25">
      <c r="A275" s="37"/>
      <c r="B275" s="65"/>
      <c r="C275" s="27"/>
      <c r="D275" s="24"/>
      <c r="E275" s="93"/>
      <c r="F275" s="48"/>
      <c r="G275" s="249"/>
    </row>
    <row r="276" spans="1:7" ht="15.75" x14ac:dyDescent="0.25">
      <c r="A276" s="37"/>
      <c r="B276" s="9" t="s">
        <v>193</v>
      </c>
      <c r="C276" s="27"/>
      <c r="D276" s="48"/>
      <c r="E276" s="23"/>
      <c r="F276" s="48"/>
      <c r="G276" s="141"/>
    </row>
    <row r="277" spans="1:7" ht="15.75" x14ac:dyDescent="0.25">
      <c r="A277" s="37">
        <f>+A274+1</f>
        <v>171</v>
      </c>
      <c r="B277" s="65"/>
      <c r="C277" s="27" t="s">
        <v>194</v>
      </c>
      <c r="D277" s="181">
        <v>4106212.7386222072</v>
      </c>
      <c r="E277" s="180">
        <v>4007814.8357957564</v>
      </c>
      <c r="F277" s="181">
        <f t="shared" ref="F277:F282" si="85">D277-E277</f>
        <v>98397.902826450765</v>
      </c>
      <c r="G277" s="244">
        <f t="shared" ref="G277:G282" si="86">(F277/E277)</f>
        <v>2.4551509203372103E-2</v>
      </c>
    </row>
    <row r="278" spans="1:7" ht="15.75" x14ac:dyDescent="0.25">
      <c r="A278" s="37">
        <f>+A277+1</f>
        <v>172</v>
      </c>
      <c r="B278" s="65"/>
      <c r="C278" s="27" t="s">
        <v>195</v>
      </c>
      <c r="D278" s="160">
        <v>2163421.2477570116</v>
      </c>
      <c r="E278" s="184">
        <v>2179301.0779198115</v>
      </c>
      <c r="F278" s="181">
        <f t="shared" si="85"/>
        <v>-15879.830162799917</v>
      </c>
      <c r="G278" s="244">
        <f t="shared" si="86"/>
        <v>-7.2866619136248709E-3</v>
      </c>
    </row>
    <row r="279" spans="1:7" ht="15.75" x14ac:dyDescent="0.25">
      <c r="A279" s="37">
        <f>+A278+1</f>
        <v>173</v>
      </c>
      <c r="B279" s="65"/>
      <c r="C279" s="27" t="s">
        <v>196</v>
      </c>
      <c r="D279" s="181">
        <v>6269633.9863792192</v>
      </c>
      <c r="E279" s="180">
        <v>6187115.9137155674</v>
      </c>
      <c r="F279" s="181">
        <f t="shared" si="85"/>
        <v>82518.072663651779</v>
      </c>
      <c r="G279" s="244">
        <f t="shared" si="86"/>
        <v>1.3337082061243774E-2</v>
      </c>
    </row>
    <row r="280" spans="1:7" ht="15.75" x14ac:dyDescent="0.25">
      <c r="A280" s="37">
        <f>+A279+1</f>
        <v>174</v>
      </c>
      <c r="B280" s="65"/>
      <c r="C280" s="27" t="str">
        <f>+C271</f>
        <v>Net Transmission Plant</v>
      </c>
      <c r="D280" s="181">
        <v>24292615.384615377</v>
      </c>
      <c r="E280" s="180">
        <v>23987769.230769232</v>
      </c>
      <c r="F280" s="181">
        <f t="shared" si="85"/>
        <v>304846.15384614468</v>
      </c>
      <c r="G280" s="244">
        <f t="shared" si="86"/>
        <v>1.2708399472807875E-2</v>
      </c>
    </row>
    <row r="281" spans="1:7" ht="15.75" x14ac:dyDescent="0.25">
      <c r="A281" s="37">
        <f>+A280+1</f>
        <v>175</v>
      </c>
      <c r="B281" s="65"/>
      <c r="C281" s="27" t="s">
        <v>197</v>
      </c>
      <c r="D281" s="55">
        <v>0.25808806038850007</v>
      </c>
      <c r="E281" s="182">
        <v>0.2579279404513915</v>
      </c>
      <c r="F281" s="183">
        <f t="shared" si="85"/>
        <v>1.6011993710857153E-4</v>
      </c>
      <c r="G281" s="244">
        <f t="shared" si="86"/>
        <v>6.2079329919957767E-4</v>
      </c>
    </row>
    <row r="282" spans="1:7" ht="15.75" x14ac:dyDescent="0.25">
      <c r="A282" s="37">
        <f>+A281+1</f>
        <v>176</v>
      </c>
      <c r="B282" s="65"/>
      <c r="C282" s="27" t="s">
        <v>198</v>
      </c>
      <c r="D282" s="55">
        <v>0.19342623352753566</v>
      </c>
      <c r="E282" s="182">
        <v>0.19415710852101672</v>
      </c>
      <c r="F282" s="183">
        <f t="shared" si="85"/>
        <v>-7.3087499348106766E-4</v>
      </c>
      <c r="G282" s="244">
        <f t="shared" si="86"/>
        <v>-3.7643483622540322E-3</v>
      </c>
    </row>
    <row r="283" spans="1:7" ht="15.75" x14ac:dyDescent="0.25">
      <c r="A283" s="37"/>
      <c r="B283" s="65"/>
      <c r="C283" s="27"/>
      <c r="D283" s="24"/>
      <c r="E283" s="93"/>
      <c r="F283" s="48"/>
      <c r="G283" s="141"/>
    </row>
    <row r="284" spans="1:7" ht="15.75" x14ac:dyDescent="0.25">
      <c r="A284" s="37">
        <f>+A282+1</f>
        <v>177</v>
      </c>
      <c r="B284" s="65"/>
      <c r="C284" s="9" t="s">
        <v>187</v>
      </c>
      <c r="D284" s="181">
        <v>5824848.3098552022</v>
      </c>
      <c r="E284" s="180">
        <v>5811384.3013071613</v>
      </c>
      <c r="F284" s="181">
        <f t="shared" ref="F284:G288" si="87">D284-E284</f>
        <v>13464.008548040874</v>
      </c>
      <c r="G284" s="244">
        <f t="shared" ref="G284:G288" si="88">(F284/E284)</f>
        <v>2.3168332792949864E-3</v>
      </c>
    </row>
    <row r="285" spans="1:7" ht="15.75" x14ac:dyDescent="0.25">
      <c r="A285" s="37">
        <f>+A284+1</f>
        <v>178</v>
      </c>
      <c r="B285" s="65"/>
      <c r="C285" s="27" t="s">
        <v>199</v>
      </c>
      <c r="D285" s="160">
        <v>-833604.81275322346</v>
      </c>
      <c r="E285" s="184">
        <v>634661.50387129746</v>
      </c>
      <c r="F285" s="181">
        <f t="shared" si="87"/>
        <v>-1468266.3166245208</v>
      </c>
      <c r="G285" s="244">
        <f t="shared" si="88"/>
        <v>-2.3134636458465101</v>
      </c>
    </row>
    <row r="286" spans="1:7" ht="15.75" x14ac:dyDescent="0.25">
      <c r="A286" s="37">
        <f>+A285+1</f>
        <v>179</v>
      </c>
      <c r="B286" s="65"/>
      <c r="C286" s="185" t="s">
        <v>200</v>
      </c>
      <c r="D286" s="160">
        <v>0</v>
      </c>
      <c r="E286" s="184">
        <v>0</v>
      </c>
      <c r="F286" s="181">
        <f t="shared" si="87"/>
        <v>0</v>
      </c>
      <c r="G286" s="181">
        <f t="shared" si="87"/>
        <v>0</v>
      </c>
    </row>
    <row r="287" spans="1:7" ht="15.75" x14ac:dyDescent="0.25">
      <c r="A287" s="37">
        <f>+A286+1</f>
        <v>180</v>
      </c>
      <c r="B287" s="65"/>
      <c r="C287" s="33" t="s">
        <v>201</v>
      </c>
      <c r="D287" s="160">
        <v>0</v>
      </c>
      <c r="E287" s="184">
        <v>0</v>
      </c>
      <c r="F287" s="181">
        <f t="shared" si="87"/>
        <v>0</v>
      </c>
      <c r="G287" s="181">
        <f t="shared" si="87"/>
        <v>0</v>
      </c>
    </row>
    <row r="288" spans="1:7" ht="15.75" x14ac:dyDescent="0.25">
      <c r="A288" s="37">
        <f>+A287+1</f>
        <v>181</v>
      </c>
      <c r="B288" s="65"/>
      <c r="C288" s="9" t="s">
        <v>202</v>
      </c>
      <c r="D288" s="181">
        <v>4991243.4971019784</v>
      </c>
      <c r="E288" s="180">
        <v>6446045.8051784588</v>
      </c>
      <c r="F288" s="181">
        <f t="shared" si="87"/>
        <v>-1454802.3080764804</v>
      </c>
      <c r="G288" s="244">
        <f t="shared" si="88"/>
        <v>-0.2256891049250315</v>
      </c>
    </row>
    <row r="289" spans="1:7" ht="15.75" x14ac:dyDescent="0.25">
      <c r="A289" s="37"/>
      <c r="B289" s="26"/>
      <c r="C289" s="27"/>
      <c r="D289" s="24"/>
      <c r="E289" s="93"/>
      <c r="F289" s="48"/>
      <c r="G289" s="141"/>
    </row>
    <row r="290" spans="1:7" ht="15.75" x14ac:dyDescent="0.25">
      <c r="A290" s="37"/>
      <c r="B290" s="89" t="s">
        <v>203</v>
      </c>
      <c r="C290" s="27"/>
      <c r="D290" s="24"/>
      <c r="E290" s="93"/>
      <c r="F290" s="48"/>
      <c r="G290" s="141"/>
    </row>
    <row r="291" spans="1:7" ht="15.75" x14ac:dyDescent="0.25">
      <c r="A291" s="37">
        <f>+A288+1</f>
        <v>182</v>
      </c>
      <c r="B291" s="65"/>
      <c r="C291" s="161" t="s">
        <v>204</v>
      </c>
      <c r="D291" s="91">
        <v>410500</v>
      </c>
      <c r="E291" s="186">
        <v>373000</v>
      </c>
      <c r="F291" s="181">
        <f t="shared" ref="F291" si="89">D291-E291</f>
        <v>37500</v>
      </c>
      <c r="G291" s="244">
        <f>(F291/E291)</f>
        <v>0.10053619302949061</v>
      </c>
    </row>
    <row r="292" spans="1:7" ht="15.75" x14ac:dyDescent="0.25">
      <c r="A292" s="64">
        <f>+A291+1</f>
        <v>183</v>
      </c>
      <c r="B292" s="33"/>
      <c r="C292" s="161" t="s">
        <v>203</v>
      </c>
      <c r="D292" s="187">
        <v>12.158936655546841</v>
      </c>
      <c r="E292" s="188">
        <v>17.281624142569594</v>
      </c>
      <c r="F292" s="245">
        <f t="shared" ref="F292:F293" si="90">D292-E292</f>
        <v>-5.1226874870227537</v>
      </c>
      <c r="G292" s="244">
        <f t="shared" ref="G292:G293" si="91">(F292/E292)</f>
        <v>-0.29642396135697141</v>
      </c>
    </row>
    <row r="293" spans="1:7" ht="16.5" thickBot="1" x14ac:dyDescent="0.3">
      <c r="A293" s="190">
        <f>+A292+1</f>
        <v>184</v>
      </c>
      <c r="B293" s="191"/>
      <c r="C293" s="192" t="s">
        <v>205</v>
      </c>
      <c r="D293" s="202">
        <v>1.01324472129557</v>
      </c>
      <c r="E293" s="202">
        <v>1.4401353452141328</v>
      </c>
      <c r="F293" s="247">
        <f t="shared" si="90"/>
        <v>-0.42689062391856281</v>
      </c>
      <c r="G293" s="248">
        <f t="shared" si="91"/>
        <v>-0.29642396135697141</v>
      </c>
    </row>
  </sheetData>
  <mergeCells count="1">
    <mergeCell ref="D2:G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3"/>
  <sheetViews>
    <sheetView topLeftCell="A259" zoomScale="80" zoomScaleNormal="80" workbookViewId="0">
      <selection activeCell="F15" sqref="F15"/>
    </sheetView>
  </sheetViews>
  <sheetFormatPr defaultRowHeight="15" x14ac:dyDescent="0.25"/>
  <cols>
    <col min="1" max="1" width="4.85546875" customWidth="1"/>
    <col min="2" max="2" width="3.28515625" customWidth="1"/>
    <col min="3" max="3" width="98.140625" customWidth="1"/>
    <col min="4" max="4" width="19.28515625" customWidth="1"/>
    <col min="5" max="5" width="17.5703125" bestFit="1" customWidth="1"/>
    <col min="6" max="6" width="18.28515625" bestFit="1" customWidth="1"/>
    <col min="7" max="7" width="14.85546875" customWidth="1"/>
  </cols>
  <sheetData>
    <row r="1" spans="1:7" ht="16.5" thickBot="1" x14ac:dyDescent="0.3">
      <c r="A1" s="1"/>
      <c r="B1" s="2"/>
      <c r="C1" s="2"/>
      <c r="D1" s="3"/>
      <c r="E1" s="3"/>
      <c r="F1" s="3"/>
      <c r="G1" s="3"/>
    </row>
    <row r="2" spans="1:7" ht="24" thickBot="1" x14ac:dyDescent="0.4">
      <c r="A2" s="4" t="s">
        <v>0</v>
      </c>
      <c r="B2" s="5"/>
      <c r="C2" s="5"/>
      <c r="D2" s="280" t="s">
        <v>208</v>
      </c>
      <c r="E2" s="281"/>
      <c r="F2" s="281"/>
      <c r="G2" s="282"/>
    </row>
    <row r="3" spans="1:7" ht="33.75" thickBot="1" x14ac:dyDescent="0.4">
      <c r="A3" s="6" t="s">
        <v>2</v>
      </c>
      <c r="B3" s="7"/>
      <c r="C3" s="7"/>
      <c r="D3" s="8">
        <v>2022</v>
      </c>
      <c r="E3" s="8">
        <v>2021</v>
      </c>
      <c r="F3" s="8" t="s">
        <v>3</v>
      </c>
      <c r="G3" s="240" t="s">
        <v>206</v>
      </c>
    </row>
    <row r="4" spans="1:7" ht="16.5" thickBot="1" x14ac:dyDescent="0.3">
      <c r="A4" s="10" t="s">
        <v>4</v>
      </c>
      <c r="B4" s="11"/>
      <c r="C4" s="12"/>
      <c r="D4" s="14"/>
      <c r="E4" s="15"/>
      <c r="F4" s="15"/>
      <c r="G4" s="13"/>
    </row>
    <row r="5" spans="1:7" ht="15.75" x14ac:dyDescent="0.25">
      <c r="A5" s="16"/>
      <c r="B5" s="17"/>
      <c r="C5" s="17"/>
      <c r="D5" s="63"/>
      <c r="E5" s="18"/>
      <c r="F5" s="63"/>
      <c r="G5" s="63"/>
    </row>
    <row r="6" spans="1:7" ht="15.75" x14ac:dyDescent="0.25">
      <c r="A6" s="20"/>
      <c r="B6" s="21" t="s">
        <v>5</v>
      </c>
      <c r="C6" s="22"/>
      <c r="D6" s="24"/>
      <c r="E6" s="93"/>
      <c r="F6" s="24"/>
      <c r="G6" s="24"/>
    </row>
    <row r="7" spans="1:7" ht="15.75" x14ac:dyDescent="0.25">
      <c r="A7" s="25">
        <v>1</v>
      </c>
      <c r="B7" s="26"/>
      <c r="C7" s="27" t="s">
        <v>6</v>
      </c>
      <c r="D7" s="48">
        <v>0</v>
      </c>
      <c r="E7" s="23"/>
      <c r="F7" s="48">
        <v>0</v>
      </c>
      <c r="G7" s="177"/>
    </row>
    <row r="8" spans="1:7" ht="15.75" x14ac:dyDescent="0.25">
      <c r="A8" s="25">
        <f>+A7+1</f>
        <v>2</v>
      </c>
      <c r="B8" s="26"/>
      <c r="C8" s="27" t="s">
        <v>7</v>
      </c>
      <c r="D8" s="48">
        <v>128669883</v>
      </c>
      <c r="E8" s="23">
        <v>121914093</v>
      </c>
      <c r="F8" s="48">
        <v>6755790</v>
      </c>
      <c r="G8" s="177">
        <v>5.5414348200088732E-2</v>
      </c>
    </row>
    <row r="9" spans="1:7" ht="15.75" x14ac:dyDescent="0.25">
      <c r="A9" s="25">
        <f>+A8+1</f>
        <v>3</v>
      </c>
      <c r="B9" s="26"/>
      <c r="C9" s="27" t="s">
        <v>8</v>
      </c>
      <c r="D9" s="48">
        <v>40669607</v>
      </c>
      <c r="E9" s="23">
        <v>36621425</v>
      </c>
      <c r="F9" s="48">
        <v>4048182</v>
      </c>
      <c r="G9" s="177">
        <v>0.11054135659658247</v>
      </c>
    </row>
    <row r="10" spans="1:7" ht="15.75" x14ac:dyDescent="0.25">
      <c r="A10" s="25">
        <f>+A9+1</f>
        <v>4</v>
      </c>
      <c r="B10" s="26"/>
      <c r="C10" s="28" t="s">
        <v>9</v>
      </c>
      <c r="D10" s="30">
        <v>88000276</v>
      </c>
      <c r="E10" s="29">
        <v>85292668</v>
      </c>
      <c r="F10" s="30">
        <v>2707608</v>
      </c>
      <c r="G10" s="221">
        <v>3.1744909187270354E-2</v>
      </c>
    </row>
    <row r="11" spans="1:7" ht="16.5" thickBot="1" x14ac:dyDescent="0.3">
      <c r="A11" s="25">
        <v>5</v>
      </c>
      <c r="B11" s="31" t="s">
        <v>10</v>
      </c>
      <c r="C11" s="31"/>
      <c r="D11" s="32">
        <v>0</v>
      </c>
      <c r="E11" s="203">
        <v>0</v>
      </c>
      <c r="F11" s="32">
        <v>0</v>
      </c>
      <c r="G11" s="32">
        <v>0</v>
      </c>
    </row>
    <row r="12" spans="1:7" ht="16.5" thickTop="1" x14ac:dyDescent="0.25">
      <c r="A12" s="25"/>
      <c r="B12" s="26"/>
      <c r="C12" s="21"/>
      <c r="D12" s="24"/>
      <c r="E12" s="93"/>
      <c r="F12" s="24"/>
      <c r="G12" s="24"/>
    </row>
    <row r="13" spans="1:7" ht="15.75" x14ac:dyDescent="0.25">
      <c r="A13" s="35"/>
      <c r="B13" s="21" t="s">
        <v>11</v>
      </c>
      <c r="C13" s="22"/>
      <c r="D13" s="24"/>
      <c r="E13" s="93"/>
      <c r="F13" s="24"/>
      <c r="G13" s="24"/>
    </row>
    <row r="14" spans="1:7" ht="15.75" x14ac:dyDescent="0.25">
      <c r="A14" s="37">
        <f>+A11+1</f>
        <v>6</v>
      </c>
      <c r="B14" s="36"/>
      <c r="C14" s="38" t="s">
        <v>12</v>
      </c>
      <c r="D14" s="41">
        <v>11015156221.923077</v>
      </c>
      <c r="E14" s="204">
        <v>10682271333</v>
      </c>
      <c r="F14" s="41">
        <v>332884888.92307663</v>
      </c>
      <c r="G14" s="222">
        <v>3.1162369738233331E-2</v>
      </c>
    </row>
    <row r="15" spans="1:7" ht="15.75" x14ac:dyDescent="0.25">
      <c r="A15" s="37">
        <f>+A14+1</f>
        <v>7</v>
      </c>
      <c r="B15" s="36"/>
      <c r="C15" s="27" t="s">
        <v>13</v>
      </c>
      <c r="D15" s="43">
        <v>11015156221.923077</v>
      </c>
      <c r="E15" s="76">
        <v>10682271333</v>
      </c>
      <c r="F15" s="43">
        <v>332884888.92307663</v>
      </c>
      <c r="G15" s="141">
        <v>3.1162369738233331E-2</v>
      </c>
    </row>
    <row r="16" spans="1:7" ht="15.75" x14ac:dyDescent="0.25">
      <c r="A16" s="37">
        <f>+A15+1</f>
        <v>8</v>
      </c>
      <c r="B16" s="36"/>
      <c r="C16" s="27" t="s">
        <v>14</v>
      </c>
      <c r="D16" s="44">
        <v>4885751606.2674828</v>
      </c>
      <c r="E16" s="194">
        <v>4588107405.563796</v>
      </c>
      <c r="F16" s="44">
        <v>297644200.70368671</v>
      </c>
      <c r="G16" s="223">
        <v>6.4872980162309773E-2</v>
      </c>
    </row>
    <row r="17" spans="1:7" ht="15.75" x14ac:dyDescent="0.25">
      <c r="A17" s="37">
        <f>+A16+1</f>
        <v>9</v>
      </c>
      <c r="B17" s="22"/>
      <c r="C17" s="45" t="s">
        <v>15</v>
      </c>
      <c r="D17" s="46">
        <v>4885751606.2674828</v>
      </c>
      <c r="E17" s="205">
        <v>4588107405.563796</v>
      </c>
      <c r="F17" s="46">
        <v>297644200.70368671</v>
      </c>
      <c r="G17" s="224">
        <v>6.4872980162309773E-2</v>
      </c>
    </row>
    <row r="18" spans="1:7" ht="15.75" x14ac:dyDescent="0.25">
      <c r="A18" s="25">
        <f>+A17+1</f>
        <v>10</v>
      </c>
      <c r="B18" s="36"/>
      <c r="C18" s="47" t="s">
        <v>16</v>
      </c>
      <c r="D18" s="43">
        <v>6129404615.6555939</v>
      </c>
      <c r="E18" s="76">
        <v>6094163927.436204</v>
      </c>
      <c r="F18" s="43">
        <v>35240688.219389915</v>
      </c>
      <c r="G18" s="141">
        <v>5.7826944990328746E-3</v>
      </c>
    </row>
    <row r="19" spans="1:7" ht="15.75" x14ac:dyDescent="0.25">
      <c r="A19" s="35"/>
      <c r="B19" s="36"/>
      <c r="C19" s="36"/>
      <c r="D19" s="48"/>
      <c r="E19" s="23"/>
      <c r="F19" s="34"/>
      <c r="G19" s="141"/>
    </row>
    <row r="20" spans="1:7" ht="15.75" x14ac:dyDescent="0.25">
      <c r="A20" s="37">
        <f>+A18+1</f>
        <v>11</v>
      </c>
      <c r="B20" s="36"/>
      <c r="C20" s="36" t="s">
        <v>17</v>
      </c>
      <c r="D20" s="50">
        <v>94811923.076923072</v>
      </c>
      <c r="E20" s="174">
        <v>92708153.84615384</v>
      </c>
      <c r="F20" s="50">
        <v>2103769.2307692319</v>
      </c>
      <c r="G20" s="141">
        <v>2.2692386197878219E-2</v>
      </c>
    </row>
    <row r="21" spans="1:7" ht="16.5" thickBot="1" x14ac:dyDescent="0.3">
      <c r="A21" s="25">
        <f>+A20+1</f>
        <v>12</v>
      </c>
      <c r="B21" s="51" t="s">
        <v>18</v>
      </c>
      <c r="C21" s="51"/>
      <c r="D21" s="32">
        <v>8.6074061199624425E-3</v>
      </c>
      <c r="E21" s="203">
        <v>8.6786930378520682E-3</v>
      </c>
      <c r="F21" s="32">
        <v>-7.1286917889625684E-5</v>
      </c>
      <c r="G21" s="162">
        <v>-8.2140153567718342E-3</v>
      </c>
    </row>
    <row r="22" spans="1:7" ht="16.5" thickTop="1" x14ac:dyDescent="0.25">
      <c r="A22" s="35"/>
      <c r="B22" s="22"/>
      <c r="C22" s="22"/>
      <c r="D22" s="48"/>
      <c r="E22" s="23"/>
      <c r="F22" s="34"/>
      <c r="G22" s="221"/>
    </row>
    <row r="23" spans="1:7" ht="15.75" x14ac:dyDescent="0.25">
      <c r="A23" s="37">
        <f>+A21+1</f>
        <v>13</v>
      </c>
      <c r="B23" s="26"/>
      <c r="C23" s="53" t="s">
        <v>19</v>
      </c>
      <c r="D23" s="50">
        <v>45463999.999999993</v>
      </c>
      <c r="E23" s="174">
        <v>44977923.076923072</v>
      </c>
      <c r="F23" s="50">
        <v>486076.92307692021</v>
      </c>
      <c r="G23" s="225">
        <v>1.0807011302981059E-2</v>
      </c>
    </row>
    <row r="24" spans="1:7" ht="16.5" thickBot="1" x14ac:dyDescent="0.3">
      <c r="A24" s="25">
        <f>+A23+1</f>
        <v>14</v>
      </c>
      <c r="B24" s="51" t="s">
        <v>20</v>
      </c>
      <c r="C24" s="51"/>
      <c r="D24" s="32">
        <v>7.4173598988516469E-3</v>
      </c>
      <c r="E24" s="203">
        <v>7.3804911736014209E-3</v>
      </c>
      <c r="F24" s="32">
        <v>3.6868725250225991E-5</v>
      </c>
      <c r="G24" s="226">
        <v>4.9954297597561313E-3</v>
      </c>
    </row>
    <row r="25" spans="1:7" ht="16.5" thickTop="1" x14ac:dyDescent="0.25">
      <c r="A25" s="54"/>
      <c r="B25" s="26"/>
      <c r="C25" s="21"/>
      <c r="D25" s="56"/>
      <c r="E25" s="206"/>
      <c r="F25" s="57"/>
      <c r="G25" s="56"/>
    </row>
    <row r="26" spans="1:7" ht="15.75" x14ac:dyDescent="0.25">
      <c r="A26" s="58" t="s">
        <v>21</v>
      </c>
      <c r="B26" s="11"/>
      <c r="C26" s="12"/>
      <c r="D26" s="60"/>
      <c r="E26" s="59"/>
      <c r="F26" s="60"/>
      <c r="G26" s="60"/>
    </row>
    <row r="27" spans="1:7" ht="15.75" x14ac:dyDescent="0.25">
      <c r="A27" s="61"/>
      <c r="B27" s="62"/>
      <c r="C27" s="33"/>
      <c r="D27" s="48"/>
      <c r="E27" s="23"/>
      <c r="F27" s="63"/>
      <c r="G27" s="48"/>
    </row>
    <row r="28" spans="1:7" ht="15.75" x14ac:dyDescent="0.25">
      <c r="A28" s="64"/>
      <c r="B28" s="21" t="str">
        <f>"Plant In Service  (Note "&amp;B309&amp;")"</f>
        <v>Plant In Service  (Note )</v>
      </c>
      <c r="C28" s="33"/>
      <c r="D28" s="48"/>
      <c r="E28" s="23"/>
      <c r="F28" s="48"/>
      <c r="G28" s="48"/>
    </row>
    <row r="29" spans="1:7" ht="15.75" x14ac:dyDescent="0.25">
      <c r="A29" s="37">
        <f>+A24+1</f>
        <v>15</v>
      </c>
      <c r="B29" s="65"/>
      <c r="C29" s="53" t="s">
        <v>22</v>
      </c>
      <c r="D29" s="48">
        <v>94811923.076923072</v>
      </c>
      <c r="E29" s="23">
        <v>92708153.84615384</v>
      </c>
      <c r="F29" s="43">
        <v>2103769.2307692319</v>
      </c>
      <c r="G29" s="141">
        <v>2.2692386197878219E-2</v>
      </c>
    </row>
    <row r="30" spans="1:7" ht="15.75" x14ac:dyDescent="0.25">
      <c r="A30" s="37">
        <f>+A29+1</f>
        <v>16</v>
      </c>
      <c r="B30" s="65"/>
      <c r="C30" s="66" t="s">
        <v>23</v>
      </c>
      <c r="D30" s="67">
        <v>0</v>
      </c>
      <c r="E30" s="40">
        <v>0</v>
      </c>
      <c r="F30" s="39">
        <v>0</v>
      </c>
      <c r="G30" s="68"/>
    </row>
    <row r="31" spans="1:7" ht="15.75" x14ac:dyDescent="0.25">
      <c r="A31" s="37">
        <f>+A30+1</f>
        <v>17</v>
      </c>
      <c r="B31" s="65"/>
      <c r="C31" s="21" t="s">
        <v>24</v>
      </c>
      <c r="D31" s="44">
        <v>94811923.076923072</v>
      </c>
      <c r="E31" s="194">
        <v>92708153.84615384</v>
      </c>
      <c r="F31" s="44">
        <v>2103769.2307692319</v>
      </c>
      <c r="G31" s="223">
        <v>2.2692386197878219E-2</v>
      </c>
    </row>
    <row r="32" spans="1:7" ht="15.75" x14ac:dyDescent="0.25">
      <c r="A32" s="37"/>
      <c r="B32" s="65"/>
      <c r="C32" s="21"/>
      <c r="D32" s="48"/>
      <c r="E32" s="23"/>
      <c r="F32" s="48"/>
      <c r="G32" s="48"/>
    </row>
    <row r="33" spans="1:7" ht="15.75" x14ac:dyDescent="0.25">
      <c r="A33" s="37">
        <f>+A31+1</f>
        <v>18</v>
      </c>
      <c r="B33" s="65"/>
      <c r="C33" s="53" t="s">
        <v>25</v>
      </c>
      <c r="D33" s="48">
        <v>720855310.86240005</v>
      </c>
      <c r="E33" s="23">
        <v>704182794.0625</v>
      </c>
      <c r="F33" s="43">
        <v>16672516.799900055</v>
      </c>
      <c r="G33" s="141">
        <v>2.3676404678556064E-2</v>
      </c>
    </row>
    <row r="34" spans="1:7" ht="15.75" x14ac:dyDescent="0.25">
      <c r="A34" s="37">
        <f>A33+1</f>
        <v>19</v>
      </c>
      <c r="B34" s="65"/>
      <c r="C34" s="66" t="s">
        <v>26</v>
      </c>
      <c r="D34" s="68"/>
      <c r="E34" s="69"/>
      <c r="F34" s="68">
        <v>0</v>
      </c>
      <c r="G34" s="68"/>
    </row>
    <row r="35" spans="1:7" ht="15.75" x14ac:dyDescent="0.25">
      <c r="A35" s="37">
        <f>A34+1</f>
        <v>20</v>
      </c>
      <c r="B35" s="65"/>
      <c r="C35" s="53" t="s">
        <v>27</v>
      </c>
      <c r="D35" s="43">
        <v>0</v>
      </c>
      <c r="E35" s="76">
        <v>0</v>
      </c>
      <c r="F35" s="43">
        <v>0</v>
      </c>
      <c r="G35" s="141"/>
    </row>
    <row r="36" spans="1:7" ht="15.75" x14ac:dyDescent="0.25">
      <c r="A36" s="37">
        <f>A35+1</f>
        <v>21</v>
      </c>
      <c r="B36" s="65"/>
      <c r="C36" s="53" t="s">
        <v>28</v>
      </c>
      <c r="D36" s="67">
        <v>493885764</v>
      </c>
      <c r="E36" s="40">
        <v>484015168</v>
      </c>
      <c r="F36" s="39">
        <v>9870596</v>
      </c>
      <c r="G36" s="68">
        <v>2.0393154290569669E-2</v>
      </c>
    </row>
    <row r="37" spans="1:7" ht="15.75" x14ac:dyDescent="0.25">
      <c r="A37" s="37">
        <f>+A36+1</f>
        <v>22</v>
      </c>
      <c r="B37" s="65"/>
      <c r="C37" s="28" t="s">
        <v>29</v>
      </c>
      <c r="D37" s="43">
        <v>493885764</v>
      </c>
      <c r="E37" s="76">
        <v>484015168</v>
      </c>
      <c r="F37" s="43">
        <v>9870596</v>
      </c>
      <c r="G37" s="141">
        <v>2.0393154290569669E-2</v>
      </c>
    </row>
    <row r="38" spans="1:7" ht="15.75" x14ac:dyDescent="0.25">
      <c r="A38" s="37">
        <f>+A37+1</f>
        <v>23</v>
      </c>
      <c r="B38" s="65"/>
      <c r="C38" s="70" t="s">
        <v>30</v>
      </c>
      <c r="D38" s="71">
        <v>0</v>
      </c>
      <c r="E38" s="195">
        <v>0</v>
      </c>
      <c r="F38" s="68">
        <v>0</v>
      </c>
      <c r="G38" s="68"/>
    </row>
    <row r="39" spans="1:7" ht="15.75" x14ac:dyDescent="0.25">
      <c r="A39" s="37">
        <f>+A38+1</f>
        <v>24</v>
      </c>
      <c r="B39" s="27"/>
      <c r="C39" s="72" t="s">
        <v>31</v>
      </c>
      <c r="D39" s="44">
        <v>0</v>
      </c>
      <c r="E39" s="194">
        <v>0</v>
      </c>
      <c r="F39" s="44">
        <v>0</v>
      </c>
      <c r="G39" s="223"/>
    </row>
    <row r="40" spans="1:7" ht="15.75" x14ac:dyDescent="0.25">
      <c r="A40" s="64"/>
      <c r="B40" s="27"/>
      <c r="C40" s="21"/>
      <c r="D40" s="48"/>
      <c r="E40" s="23"/>
      <c r="F40" s="48"/>
      <c r="G40" s="48"/>
    </row>
    <row r="41" spans="1:7" ht="16.5" thickBot="1" x14ac:dyDescent="0.3">
      <c r="A41" s="37">
        <f>+A39+1</f>
        <v>25</v>
      </c>
      <c r="B41" s="73" t="s">
        <v>32</v>
      </c>
      <c r="C41" s="73"/>
      <c r="D41" s="74">
        <v>94811923.076923072</v>
      </c>
      <c r="E41" s="201">
        <v>92708153.84615384</v>
      </c>
      <c r="F41" s="75">
        <v>2103769.2307692319</v>
      </c>
      <c r="G41" s="162">
        <v>2.2692386197878219E-2</v>
      </c>
    </row>
    <row r="42" spans="1:7" ht="16.5" thickTop="1" x14ac:dyDescent="0.25">
      <c r="A42" s="64"/>
      <c r="B42" s="27"/>
      <c r="C42" s="27"/>
      <c r="D42" s="48"/>
      <c r="E42" s="23"/>
      <c r="F42" s="48"/>
      <c r="G42" s="48"/>
    </row>
    <row r="43" spans="1:7" ht="15.75" x14ac:dyDescent="0.25">
      <c r="A43" s="37"/>
      <c r="B43" s="21" t="s">
        <v>33</v>
      </c>
      <c r="C43" s="21"/>
      <c r="D43" s="48"/>
      <c r="E43" s="23"/>
      <c r="F43" s="48"/>
      <c r="G43" s="48"/>
    </row>
    <row r="44" spans="1:7" ht="15.75" x14ac:dyDescent="0.25">
      <c r="A44" s="64"/>
      <c r="B44" s="33"/>
      <c r="C44" s="33"/>
      <c r="D44" s="48"/>
      <c r="E44" s="23"/>
      <c r="F44" s="48"/>
      <c r="G44" s="48"/>
    </row>
    <row r="45" spans="1:7" ht="15.75" x14ac:dyDescent="0.25">
      <c r="A45" s="37">
        <f>+A41+1</f>
        <v>26</v>
      </c>
      <c r="B45" s="65"/>
      <c r="C45" s="66" t="s">
        <v>34</v>
      </c>
      <c r="D45" s="67">
        <v>49347923.07692308</v>
      </c>
      <c r="E45" s="40">
        <v>47730230.769230768</v>
      </c>
      <c r="F45" s="39">
        <v>1617692.3076923117</v>
      </c>
      <c r="G45" s="68">
        <v>3.3892404910289164E-2</v>
      </c>
    </row>
    <row r="46" spans="1:7" ht="15.75" x14ac:dyDescent="0.25">
      <c r="A46" s="37">
        <f>A45+1</f>
        <v>27</v>
      </c>
      <c r="B46" s="65"/>
      <c r="C46" s="21" t="s">
        <v>35</v>
      </c>
      <c r="D46" s="43">
        <v>49347923.07692308</v>
      </c>
      <c r="E46" s="76">
        <v>47730230.769230768</v>
      </c>
      <c r="F46" s="43">
        <v>1617692.3076923117</v>
      </c>
      <c r="G46" s="141">
        <v>3.3892404910289164E-2</v>
      </c>
    </row>
    <row r="47" spans="1:7" ht="15.75" x14ac:dyDescent="0.25">
      <c r="A47" s="37"/>
      <c r="B47" s="65"/>
      <c r="C47" s="53"/>
      <c r="D47" s="43"/>
      <c r="E47" s="76"/>
      <c r="F47" s="43"/>
      <c r="G47" s="141"/>
    </row>
    <row r="48" spans="1:7" ht="15.75" x14ac:dyDescent="0.25">
      <c r="A48" s="37">
        <f>A46+1</f>
        <v>28</v>
      </c>
      <c r="B48" s="65"/>
      <c r="C48" s="53" t="s">
        <v>36</v>
      </c>
      <c r="D48" s="48"/>
      <c r="E48" s="23"/>
      <c r="F48" s="43">
        <v>0</v>
      </c>
      <c r="G48" s="141"/>
    </row>
    <row r="49" spans="1:7" ht="15.75" x14ac:dyDescent="0.25">
      <c r="A49" s="37">
        <f>A48+1</f>
        <v>29</v>
      </c>
      <c r="B49" s="65"/>
      <c r="C49" s="66" t="s">
        <v>26</v>
      </c>
      <c r="D49" s="225"/>
      <c r="E49" s="241"/>
      <c r="F49" s="68">
        <v>0</v>
      </c>
      <c r="G49" s="68"/>
    </row>
    <row r="50" spans="1:7" ht="15.75" x14ac:dyDescent="0.25">
      <c r="A50" s="37">
        <f>A49+1</f>
        <v>30</v>
      </c>
      <c r="B50" s="65"/>
      <c r="C50" s="53" t="s">
        <v>27</v>
      </c>
      <c r="D50" s="48"/>
      <c r="E50" s="23"/>
      <c r="F50" s="43">
        <v>0</v>
      </c>
      <c r="G50" s="141"/>
    </row>
    <row r="51" spans="1:7" ht="15.75" x14ac:dyDescent="0.25">
      <c r="A51" s="37">
        <f>+A50+1</f>
        <v>31</v>
      </c>
      <c r="B51" s="65"/>
      <c r="C51" s="53" t="s">
        <v>37</v>
      </c>
      <c r="D51" s="48">
        <v>107655566</v>
      </c>
      <c r="E51" s="23">
        <v>105387395</v>
      </c>
      <c r="F51" s="43">
        <v>2268171</v>
      </c>
      <c r="G51" s="141">
        <v>2.1522222842684364E-2</v>
      </c>
    </row>
    <row r="52" spans="1:7" ht="15.75" x14ac:dyDescent="0.25">
      <c r="A52" s="37">
        <f>+A51+1</f>
        <v>32</v>
      </c>
      <c r="B52" s="65"/>
      <c r="C52" s="66" t="s">
        <v>38</v>
      </c>
      <c r="D52" s="67">
        <v>93010762</v>
      </c>
      <c r="E52" s="40">
        <v>85831846</v>
      </c>
      <c r="F52" s="39">
        <v>7178916</v>
      </c>
      <c r="G52" s="68">
        <v>8.3639305625560004E-2</v>
      </c>
    </row>
    <row r="53" spans="1:7" ht="15.75" x14ac:dyDescent="0.25">
      <c r="A53" s="37">
        <f>+A52+1</f>
        <v>33</v>
      </c>
      <c r="B53" s="26"/>
      <c r="C53" s="78" t="s">
        <v>15</v>
      </c>
      <c r="D53" s="43">
        <v>200666328</v>
      </c>
      <c r="E53" s="76">
        <v>191219241</v>
      </c>
      <c r="F53" s="43">
        <v>9447087</v>
      </c>
      <c r="G53" s="141">
        <v>4.9404479123520841E-2</v>
      </c>
    </row>
    <row r="54" spans="1:7" ht="15.75" x14ac:dyDescent="0.25">
      <c r="A54" s="37">
        <f>+A53+1</f>
        <v>34</v>
      </c>
      <c r="B54" s="26"/>
      <c r="C54" s="78" t="str">
        <f>+C38</f>
        <v>Wage &amp; Salary Allocation Factor</v>
      </c>
      <c r="D54" s="71">
        <v>0</v>
      </c>
      <c r="E54" s="195">
        <v>0</v>
      </c>
      <c r="F54" s="68">
        <v>0</v>
      </c>
      <c r="G54" s="68"/>
    </row>
    <row r="55" spans="1:7" ht="15.75" x14ac:dyDescent="0.25">
      <c r="A55" s="37">
        <f>+A54+1</f>
        <v>35</v>
      </c>
      <c r="B55" s="36"/>
      <c r="C55" s="79" t="s">
        <v>39</v>
      </c>
      <c r="D55" s="44">
        <v>0</v>
      </c>
      <c r="E55" s="194">
        <v>0</v>
      </c>
      <c r="F55" s="44">
        <v>0</v>
      </c>
      <c r="G55" s="223"/>
    </row>
    <row r="56" spans="1:7" ht="15.75" x14ac:dyDescent="0.25">
      <c r="A56" s="64"/>
      <c r="B56" s="36"/>
      <c r="C56" s="36"/>
      <c r="D56" s="48"/>
      <c r="E56" s="23"/>
      <c r="F56" s="43"/>
      <c r="G56" s="141"/>
    </row>
    <row r="57" spans="1:7" ht="16.5" thickBot="1" x14ac:dyDescent="0.3">
      <c r="A57" s="37">
        <f>+A55+1</f>
        <v>36</v>
      </c>
      <c r="B57" s="51" t="s">
        <v>40</v>
      </c>
      <c r="C57" s="51"/>
      <c r="D57" s="74">
        <v>49347923.07692308</v>
      </c>
      <c r="E57" s="201">
        <v>47730230.769230768</v>
      </c>
      <c r="F57" s="74">
        <v>1617692.3076923117</v>
      </c>
      <c r="G57" s="227">
        <v>3.3892404910289164E-2</v>
      </c>
    </row>
    <row r="58" spans="1:7" ht="16.5" thickTop="1" x14ac:dyDescent="0.25">
      <c r="A58" s="64"/>
      <c r="B58" s="36"/>
      <c r="C58" s="36"/>
      <c r="D58" s="50"/>
      <c r="E58" s="174"/>
      <c r="F58" s="43"/>
      <c r="G58" s="141"/>
    </row>
    <row r="59" spans="1:7" ht="16.5" thickBot="1" x14ac:dyDescent="0.3">
      <c r="A59" s="37">
        <f>+A57+1</f>
        <v>37</v>
      </c>
      <c r="B59" s="51" t="s">
        <v>41</v>
      </c>
      <c r="C59" s="51"/>
      <c r="D59" s="74">
        <v>45463999.999999993</v>
      </c>
      <c r="E59" s="201">
        <v>44977923.076923072</v>
      </c>
      <c r="F59" s="74">
        <v>486076.92307692021</v>
      </c>
      <c r="G59" s="227">
        <v>1.0807011302981059E-2</v>
      </c>
    </row>
    <row r="60" spans="1:7" ht="16.5" thickTop="1" x14ac:dyDescent="0.25">
      <c r="A60" s="35"/>
      <c r="B60" s="36"/>
      <c r="C60" s="36"/>
      <c r="D60" s="24"/>
      <c r="E60" s="93"/>
      <c r="F60" s="81"/>
      <c r="G60" s="24"/>
    </row>
    <row r="61" spans="1:7" ht="15.75" x14ac:dyDescent="0.25">
      <c r="A61" s="58" t="s">
        <v>42</v>
      </c>
      <c r="B61" s="12"/>
      <c r="C61" s="12"/>
      <c r="D61" s="60"/>
      <c r="E61" s="59"/>
      <c r="F61" s="60"/>
      <c r="G61" s="60"/>
    </row>
    <row r="62" spans="1:7" ht="16.5" thickBot="1" x14ac:dyDescent="0.3">
      <c r="A62" s="82"/>
      <c r="B62" s="83"/>
      <c r="C62" s="83"/>
      <c r="D62" s="24"/>
      <c r="E62" s="93"/>
      <c r="F62" s="84"/>
      <c r="G62" s="24"/>
    </row>
    <row r="63" spans="1:7" ht="15.75" x14ac:dyDescent="0.25">
      <c r="A63" s="85"/>
      <c r="B63" s="86" t="s">
        <v>43</v>
      </c>
      <c r="C63" s="87"/>
      <c r="D63" s="88"/>
      <c r="E63" s="207"/>
      <c r="F63" s="88"/>
      <c r="G63" s="88"/>
    </row>
    <row r="64" spans="1:7" ht="15.75" x14ac:dyDescent="0.25">
      <c r="A64" s="64">
        <f>+A59+1</f>
        <v>38</v>
      </c>
      <c r="B64" s="89"/>
      <c r="C64" s="22" t="s">
        <v>44</v>
      </c>
      <c r="D64" s="39"/>
      <c r="E64" s="208"/>
      <c r="F64" s="39"/>
      <c r="G64" s="68"/>
    </row>
    <row r="65" spans="1:8" ht="15.75" x14ac:dyDescent="0.25">
      <c r="A65" s="37">
        <f>+A64+1</f>
        <v>39</v>
      </c>
      <c r="B65" s="27"/>
      <c r="C65" s="90" t="s">
        <v>45</v>
      </c>
      <c r="D65" s="91">
        <v>0</v>
      </c>
      <c r="E65" s="186">
        <v>0</v>
      </c>
      <c r="F65" s="91"/>
      <c r="G65" s="228"/>
    </row>
    <row r="66" spans="1:8" ht="15.75" x14ac:dyDescent="0.25">
      <c r="A66" s="64"/>
      <c r="B66" s="27"/>
      <c r="C66" s="89"/>
      <c r="D66" s="24"/>
      <c r="E66" s="93"/>
      <c r="F66" s="24"/>
      <c r="G66" s="24"/>
    </row>
    <row r="67" spans="1:8" ht="15.75" x14ac:dyDescent="0.25">
      <c r="A67" s="64">
        <f>+A65+1</f>
        <v>40</v>
      </c>
      <c r="B67" s="9" t="s">
        <v>46</v>
      </c>
      <c r="C67" s="89"/>
      <c r="D67" s="48">
        <v>0</v>
      </c>
      <c r="E67" s="23">
        <v>0</v>
      </c>
      <c r="F67" s="43"/>
      <c r="G67" s="141"/>
    </row>
    <row r="68" spans="1:8" ht="15.75" x14ac:dyDescent="0.25">
      <c r="A68" s="64"/>
      <c r="B68" s="27"/>
      <c r="C68" s="89"/>
      <c r="D68" s="24"/>
      <c r="E68" s="93"/>
      <c r="F68" s="24"/>
      <c r="G68" s="24"/>
    </row>
    <row r="69" spans="1:8" ht="15.75" x14ac:dyDescent="0.25">
      <c r="A69" s="37"/>
      <c r="B69" s="9" t="s">
        <v>47</v>
      </c>
      <c r="C69" s="89"/>
      <c r="D69" s="48"/>
      <c r="E69" s="23"/>
      <c r="F69" s="48"/>
      <c r="G69" s="48"/>
      <c r="H69" s="193"/>
    </row>
    <row r="70" spans="1:8" ht="15.75" x14ac:dyDescent="0.25">
      <c r="A70" s="64">
        <f>+A67+1</f>
        <v>41</v>
      </c>
      <c r="B70" s="27"/>
      <c r="C70" s="89" t="s">
        <v>48</v>
      </c>
      <c r="D70" s="91">
        <v>0</v>
      </c>
      <c r="E70" s="186">
        <v>0</v>
      </c>
      <c r="F70" s="91"/>
      <c r="G70" s="228"/>
      <c r="H70" s="193"/>
    </row>
    <row r="71" spans="1:8" ht="15.75" x14ac:dyDescent="0.25">
      <c r="A71" s="37"/>
      <c r="B71" s="94"/>
      <c r="C71" s="33"/>
      <c r="D71" s="48"/>
      <c r="E71" s="23"/>
      <c r="F71" s="48"/>
      <c r="G71" s="48"/>
      <c r="H71" s="193"/>
    </row>
    <row r="72" spans="1:8" ht="15.75" x14ac:dyDescent="0.25">
      <c r="A72" s="37"/>
      <c r="B72" s="89" t="s">
        <v>49</v>
      </c>
      <c r="C72" s="70"/>
      <c r="D72" s="48"/>
      <c r="E72" s="23"/>
      <c r="F72" s="48"/>
      <c r="G72" s="48"/>
      <c r="H72" s="193"/>
    </row>
    <row r="73" spans="1:8" ht="15.75" x14ac:dyDescent="0.25">
      <c r="A73" s="37">
        <f>+A70+1</f>
        <v>42</v>
      </c>
      <c r="B73" s="95"/>
      <c r="C73" s="96" t="s">
        <v>50</v>
      </c>
      <c r="D73" s="97"/>
      <c r="E73" s="209"/>
      <c r="F73" s="39"/>
      <c r="G73" s="68"/>
      <c r="H73" s="193"/>
    </row>
    <row r="74" spans="1:8" ht="15.75" x14ac:dyDescent="0.25">
      <c r="A74" s="37">
        <f>+A73+1</f>
        <v>43</v>
      </c>
      <c r="B74" s="94"/>
      <c r="C74" s="9" t="s">
        <v>51</v>
      </c>
      <c r="D74" s="91">
        <v>0</v>
      </c>
      <c r="E74" s="186">
        <v>0</v>
      </c>
      <c r="F74" s="91"/>
      <c r="G74" s="228"/>
      <c r="H74" s="193"/>
    </row>
    <row r="75" spans="1:8" ht="15.75" x14ac:dyDescent="0.25">
      <c r="A75" s="37"/>
      <c r="B75" s="94"/>
      <c r="C75" s="9"/>
      <c r="D75" s="48"/>
      <c r="E75" s="23"/>
      <c r="F75" s="48"/>
      <c r="G75" s="48"/>
      <c r="H75" s="193"/>
    </row>
    <row r="76" spans="1:8" ht="15.75" x14ac:dyDescent="0.25">
      <c r="A76" s="37">
        <f>+A74+1</f>
        <v>44</v>
      </c>
      <c r="B76" s="21" t="s">
        <v>52</v>
      </c>
      <c r="C76" s="33"/>
      <c r="D76" s="98">
        <v>0</v>
      </c>
      <c r="E76" s="99">
        <v>0</v>
      </c>
      <c r="F76" s="44"/>
      <c r="G76" s="223"/>
      <c r="H76" s="193"/>
    </row>
    <row r="77" spans="1:8" ht="15.75" x14ac:dyDescent="0.25">
      <c r="A77" s="37"/>
      <c r="B77" s="21"/>
      <c r="C77" s="33"/>
      <c r="D77" s="98"/>
      <c r="E77" s="99"/>
      <c r="F77" s="98"/>
      <c r="G77" s="98"/>
      <c r="H77" s="193"/>
    </row>
    <row r="78" spans="1:8" ht="15.75" x14ac:dyDescent="0.25">
      <c r="A78" s="37">
        <f>+A76+1</f>
        <v>45</v>
      </c>
      <c r="B78" s="21" t="s">
        <v>53</v>
      </c>
      <c r="C78" s="33"/>
      <c r="D78" s="101"/>
      <c r="E78" s="100"/>
      <c r="F78" s="43"/>
      <c r="G78" s="141"/>
      <c r="H78" s="193"/>
    </row>
    <row r="79" spans="1:8" ht="15.75" x14ac:dyDescent="0.25">
      <c r="A79" s="37">
        <f>+A78+1</f>
        <v>46</v>
      </c>
      <c r="B79" s="21" t="s">
        <v>54</v>
      </c>
      <c r="C79" s="33"/>
      <c r="D79" s="101"/>
      <c r="E79" s="100"/>
      <c r="F79" s="43"/>
      <c r="G79" s="141"/>
      <c r="H79" s="193"/>
    </row>
    <row r="80" spans="1:8" ht="15.75" x14ac:dyDescent="0.25">
      <c r="A80" s="37"/>
      <c r="B80" s="94"/>
      <c r="C80" s="9"/>
      <c r="D80" s="48"/>
      <c r="E80" s="23"/>
      <c r="F80" s="48"/>
      <c r="G80" s="48"/>
      <c r="H80" s="193"/>
    </row>
    <row r="81" spans="1:8" ht="15.75" x14ac:dyDescent="0.25">
      <c r="A81" s="37"/>
      <c r="B81" s="89" t="s">
        <v>55</v>
      </c>
      <c r="C81" s="27"/>
      <c r="D81" s="48"/>
      <c r="E81" s="23"/>
      <c r="F81" s="48"/>
      <c r="G81" s="48"/>
      <c r="H81" s="193"/>
    </row>
    <row r="82" spans="1:8" ht="15.75" x14ac:dyDescent="0.25">
      <c r="A82" s="64">
        <f>+A79+1</f>
        <v>47</v>
      </c>
      <c r="B82" s="27"/>
      <c r="C82" s="27" t="s">
        <v>56</v>
      </c>
      <c r="D82" s="48"/>
      <c r="E82" s="23"/>
      <c r="F82" s="43"/>
      <c r="G82" s="141"/>
      <c r="H82" s="193"/>
    </row>
    <row r="83" spans="1:8" ht="15.75" x14ac:dyDescent="0.25">
      <c r="A83" s="37">
        <f>+A82+1</f>
        <v>48</v>
      </c>
      <c r="B83" s="94"/>
      <c r="C83" s="96" t="s">
        <v>30</v>
      </c>
      <c r="D83" s="71"/>
      <c r="E83" s="195"/>
      <c r="F83" s="68"/>
      <c r="G83" s="68"/>
      <c r="H83" s="193"/>
    </row>
    <row r="84" spans="1:8" ht="15.75" x14ac:dyDescent="0.25">
      <c r="A84" s="37">
        <f>+A83+1</f>
        <v>49</v>
      </c>
      <c r="B84" s="94"/>
      <c r="C84" s="70" t="s">
        <v>57</v>
      </c>
      <c r="D84" s="92">
        <v>0</v>
      </c>
      <c r="E84" s="196">
        <v>0</v>
      </c>
      <c r="F84" s="43"/>
      <c r="G84" s="141"/>
    </row>
    <row r="85" spans="1:8" ht="15.75" x14ac:dyDescent="0.25">
      <c r="A85" s="37">
        <f>+A84+1</f>
        <v>50</v>
      </c>
      <c r="B85" s="94"/>
      <c r="C85" s="70" t="s">
        <v>58</v>
      </c>
      <c r="D85" s="97">
        <v>0</v>
      </c>
      <c r="E85" s="209">
        <v>0</v>
      </c>
      <c r="F85" s="39"/>
      <c r="G85" s="68"/>
    </row>
    <row r="86" spans="1:8" ht="15.75" x14ac:dyDescent="0.25">
      <c r="A86" s="37">
        <f>+A85+1</f>
        <v>51</v>
      </c>
      <c r="B86" s="94"/>
      <c r="C86" s="102" t="s">
        <v>59</v>
      </c>
      <c r="D86" s="98">
        <v>0</v>
      </c>
      <c r="E86" s="99">
        <v>0</v>
      </c>
      <c r="F86" s="44"/>
      <c r="G86" s="223"/>
    </row>
    <row r="87" spans="1:8" ht="15.75" x14ac:dyDescent="0.25">
      <c r="A87" s="37"/>
      <c r="B87" s="94"/>
      <c r="C87" s="70"/>
      <c r="D87" s="24"/>
      <c r="E87" s="93"/>
      <c r="F87" s="24"/>
      <c r="G87" s="24"/>
    </row>
    <row r="88" spans="1:8" ht="15.75" x14ac:dyDescent="0.25">
      <c r="A88" s="37"/>
      <c r="B88" s="89" t="s">
        <v>60</v>
      </c>
      <c r="C88" s="27"/>
      <c r="D88" s="48"/>
      <c r="E88" s="23"/>
      <c r="F88" s="48"/>
      <c r="G88" s="48"/>
    </row>
    <row r="89" spans="1:8" ht="15.75" x14ac:dyDescent="0.25">
      <c r="A89" s="37">
        <f>+A86+1</f>
        <v>52</v>
      </c>
      <c r="B89" s="94"/>
      <c r="C89" s="70" t="s">
        <v>61</v>
      </c>
      <c r="D89" s="92">
        <v>0</v>
      </c>
      <c r="E89" s="196">
        <v>0</v>
      </c>
      <c r="F89" s="43"/>
      <c r="G89" s="141"/>
    </row>
    <row r="90" spans="1:8" ht="15.75" x14ac:dyDescent="0.25">
      <c r="A90" s="37">
        <f>+A89+1</f>
        <v>53</v>
      </c>
      <c r="B90" s="94"/>
      <c r="C90" s="77" t="s">
        <v>62</v>
      </c>
      <c r="D90" s="104">
        <v>0</v>
      </c>
      <c r="E90" s="103">
        <v>0</v>
      </c>
      <c r="F90" s="104"/>
      <c r="G90" s="104"/>
    </row>
    <row r="91" spans="1:8" ht="15.75" x14ac:dyDescent="0.25">
      <c r="A91" s="37">
        <f>+A90+1</f>
        <v>54</v>
      </c>
      <c r="B91" s="105"/>
      <c r="C91" s="90" t="s">
        <v>63</v>
      </c>
      <c r="D91" s="107">
        <v>0</v>
      </c>
      <c r="E91" s="210">
        <v>0</v>
      </c>
      <c r="F91" s="107"/>
      <c r="G91" s="107"/>
    </row>
    <row r="92" spans="1:8" ht="15.75" x14ac:dyDescent="0.25">
      <c r="A92" s="37"/>
      <c r="B92" s="105"/>
      <c r="C92" s="89"/>
      <c r="D92" s="109"/>
      <c r="E92" s="211"/>
      <c r="F92" s="109"/>
      <c r="G92" s="109"/>
    </row>
    <row r="93" spans="1:8" ht="15.75" x14ac:dyDescent="0.25">
      <c r="A93" s="110"/>
      <c r="B93" s="89" t="s">
        <v>64</v>
      </c>
      <c r="C93" s="106"/>
      <c r="D93" s="109"/>
      <c r="E93" s="211"/>
      <c r="F93" s="109"/>
      <c r="G93" s="109"/>
    </row>
    <row r="94" spans="1:8" ht="15.75" x14ac:dyDescent="0.25">
      <c r="A94" s="37">
        <f>+A91+1</f>
        <v>55</v>
      </c>
      <c r="B94" s="36"/>
      <c r="C94" s="27" t="s">
        <v>65</v>
      </c>
      <c r="D94" s="24">
        <v>0</v>
      </c>
      <c r="E94" s="93">
        <v>0</v>
      </c>
      <c r="F94" s="24"/>
      <c r="G94" s="24"/>
    </row>
    <row r="95" spans="1:8" ht="15.75" x14ac:dyDescent="0.25">
      <c r="A95" s="35">
        <f>+A94+1</f>
        <v>56</v>
      </c>
      <c r="B95" s="36"/>
      <c r="C95" s="38" t="s">
        <v>66</v>
      </c>
      <c r="D95" s="67">
        <v>0</v>
      </c>
      <c r="E95" s="40">
        <v>0</v>
      </c>
      <c r="F95" s="67"/>
      <c r="G95" s="67"/>
    </row>
    <row r="96" spans="1:8" ht="15.75" x14ac:dyDescent="0.25">
      <c r="A96" s="35">
        <f>+A95+1</f>
        <v>57</v>
      </c>
      <c r="B96" s="36"/>
      <c r="C96" s="36" t="s">
        <v>67</v>
      </c>
      <c r="D96" s="98">
        <v>0</v>
      </c>
      <c r="E96" s="99">
        <v>0</v>
      </c>
      <c r="F96" s="98"/>
      <c r="G96" s="98"/>
    </row>
    <row r="97" spans="1:7" ht="15.75" x14ac:dyDescent="0.25">
      <c r="A97" s="35"/>
      <c r="B97" s="36"/>
      <c r="C97" s="36"/>
      <c r="D97" s="24"/>
      <c r="E97" s="93"/>
      <c r="F97" s="24"/>
      <c r="G97" s="24"/>
    </row>
    <row r="98" spans="1:7" ht="16.5" thickBot="1" x14ac:dyDescent="0.3">
      <c r="A98" s="35">
        <f>+A96+1</f>
        <v>58</v>
      </c>
      <c r="B98" s="51" t="s">
        <v>68</v>
      </c>
      <c r="C98" s="51"/>
      <c r="D98" s="74">
        <v>0</v>
      </c>
      <c r="E98" s="201">
        <v>0</v>
      </c>
      <c r="F98" s="74"/>
      <c r="G98" s="229"/>
    </row>
    <row r="99" spans="1:7" ht="16.5" thickTop="1" x14ac:dyDescent="0.25">
      <c r="A99" s="35"/>
      <c r="B99" s="36"/>
      <c r="C99" s="36"/>
      <c r="D99" s="24"/>
      <c r="E99" s="93"/>
      <c r="F99" s="43"/>
      <c r="G99" s="221"/>
    </row>
    <row r="100" spans="1:7" ht="16.5" thickBot="1" x14ac:dyDescent="0.3">
      <c r="A100" s="25">
        <f>+A98+1</f>
        <v>59</v>
      </c>
      <c r="B100" s="51" t="s">
        <v>69</v>
      </c>
      <c r="C100" s="51"/>
      <c r="D100" s="112">
        <v>45463999.999999993</v>
      </c>
      <c r="E100" s="212">
        <v>44977923.076923072</v>
      </c>
      <c r="F100" s="112">
        <v>486076.92307692021</v>
      </c>
      <c r="G100" s="230">
        <v>1.0807011302981059E-2</v>
      </c>
    </row>
    <row r="101" spans="1:7" ht="17.25" thickTop="1" thickBot="1" x14ac:dyDescent="0.3">
      <c r="A101" s="113"/>
      <c r="B101" s="114"/>
      <c r="C101" s="114"/>
      <c r="D101" s="115">
        <v>4.5728852338490937E-2</v>
      </c>
      <c r="E101" s="213">
        <v>4.6575669220316571E-2</v>
      </c>
      <c r="F101" s="68"/>
      <c r="G101" s="221"/>
    </row>
    <row r="102" spans="1:7" ht="16.5" thickBot="1" x14ac:dyDescent="0.3">
      <c r="A102" s="58" t="s">
        <v>70</v>
      </c>
      <c r="B102" s="11"/>
      <c r="C102" s="116"/>
      <c r="D102" s="60"/>
      <c r="E102" s="59"/>
      <c r="F102" s="60"/>
      <c r="G102" s="60"/>
    </row>
    <row r="103" spans="1:7" ht="15.75" x14ac:dyDescent="0.25">
      <c r="A103" s="117"/>
      <c r="B103" s="17"/>
      <c r="C103" s="17"/>
      <c r="D103" s="19"/>
      <c r="E103" s="18"/>
      <c r="F103" s="63"/>
      <c r="G103" s="19"/>
    </row>
    <row r="104" spans="1:7" ht="15.75" x14ac:dyDescent="0.25">
      <c r="A104" s="25"/>
      <c r="B104" s="21" t="s">
        <v>71</v>
      </c>
      <c r="C104" s="22"/>
      <c r="D104" s="48"/>
      <c r="E104" s="23"/>
      <c r="F104" s="24"/>
      <c r="G104" s="24"/>
    </row>
    <row r="105" spans="1:7" ht="15.75" x14ac:dyDescent="0.25">
      <c r="A105" s="37">
        <f>+A100+1</f>
        <v>60</v>
      </c>
      <c r="B105" s="26"/>
      <c r="C105" s="53" t="s">
        <v>71</v>
      </c>
      <c r="D105" s="48">
        <v>1077188</v>
      </c>
      <c r="E105" s="23">
        <v>1070655</v>
      </c>
      <c r="F105" s="48">
        <v>6533</v>
      </c>
      <c r="G105" s="177">
        <v>6.1018722184083577E-3</v>
      </c>
    </row>
    <row r="106" spans="1:7" ht="15.75" x14ac:dyDescent="0.25">
      <c r="A106" s="37">
        <f>+A105+1</f>
        <v>61</v>
      </c>
      <c r="B106" s="65"/>
      <c r="C106" s="53" t="s">
        <v>72</v>
      </c>
      <c r="D106" s="48"/>
      <c r="E106" s="23"/>
      <c r="F106" s="48"/>
      <c r="G106" s="177"/>
    </row>
    <row r="107" spans="1:7" ht="15.75" x14ac:dyDescent="0.25">
      <c r="A107" s="37">
        <f>+A106+1</f>
        <v>62</v>
      </c>
      <c r="B107" s="65"/>
      <c r="C107" s="53" t="s">
        <v>73</v>
      </c>
      <c r="D107" s="48"/>
      <c r="E107" s="23"/>
      <c r="F107" s="43"/>
      <c r="G107" s="141"/>
    </row>
    <row r="108" spans="1:7" ht="15.75" x14ac:dyDescent="0.25">
      <c r="A108" s="37">
        <f>+A107+1</f>
        <v>63</v>
      </c>
      <c r="B108" s="26"/>
      <c r="C108" s="53" t="s">
        <v>74</v>
      </c>
      <c r="D108" s="67">
        <v>0</v>
      </c>
      <c r="E108" s="40">
        <v>0</v>
      </c>
      <c r="F108" s="67">
        <v>0</v>
      </c>
      <c r="G108" s="68"/>
    </row>
    <row r="109" spans="1:7" ht="15.75" x14ac:dyDescent="0.25">
      <c r="A109" s="37">
        <f>+A108+1</f>
        <v>64</v>
      </c>
      <c r="B109" s="33"/>
      <c r="C109" s="72" t="s">
        <v>71</v>
      </c>
      <c r="D109" s="44">
        <v>1077188</v>
      </c>
      <c r="E109" s="194">
        <v>1070655</v>
      </c>
      <c r="F109" s="44">
        <v>6533</v>
      </c>
      <c r="G109" s="223">
        <v>6.1018722184083577E-3</v>
      </c>
    </row>
    <row r="110" spans="1:7" ht="15.75" x14ac:dyDescent="0.25">
      <c r="A110" s="37"/>
      <c r="B110" s="65"/>
      <c r="C110" s="21"/>
      <c r="D110" s="48"/>
      <c r="E110" s="23"/>
      <c r="F110" s="48"/>
      <c r="G110" s="48"/>
    </row>
    <row r="111" spans="1:7" ht="15.75" x14ac:dyDescent="0.25">
      <c r="A111" s="37"/>
      <c r="B111" s="21" t="s">
        <v>75</v>
      </c>
      <c r="C111" s="33"/>
      <c r="D111" s="48"/>
      <c r="E111" s="23"/>
      <c r="F111" s="48"/>
      <c r="G111" s="48"/>
    </row>
    <row r="112" spans="1:7" ht="15.75" x14ac:dyDescent="0.25">
      <c r="A112" s="37">
        <f>+A109+1</f>
        <v>65</v>
      </c>
      <c r="B112" s="65"/>
      <c r="C112" s="53" t="s">
        <v>76</v>
      </c>
      <c r="D112" s="43"/>
      <c r="E112" s="23"/>
      <c r="F112" s="48"/>
      <c r="G112" s="177"/>
    </row>
    <row r="113" spans="1:7" ht="15.75" x14ac:dyDescent="0.25">
      <c r="A113" s="37">
        <f>+A112+1</f>
        <v>66</v>
      </c>
      <c r="B113" s="65"/>
      <c r="C113" s="53" t="s">
        <v>77</v>
      </c>
      <c r="D113" s="48"/>
      <c r="E113" s="23"/>
      <c r="F113" s="48"/>
      <c r="G113" s="177"/>
    </row>
    <row r="114" spans="1:7" ht="15.75" x14ac:dyDescent="0.25">
      <c r="A114" s="37">
        <f>+A113+1</f>
        <v>67</v>
      </c>
      <c r="B114" s="65"/>
      <c r="C114" s="53" t="s">
        <v>78</v>
      </c>
      <c r="D114" s="43"/>
      <c r="E114" s="23"/>
      <c r="F114" s="48"/>
      <c r="G114" s="177"/>
    </row>
    <row r="115" spans="1:7" ht="15.75" x14ac:dyDescent="0.25">
      <c r="A115" s="37">
        <f t="shared" ref="A115:A120" si="0">+A114+1</f>
        <v>68</v>
      </c>
      <c r="B115" s="65"/>
      <c r="C115" s="53" t="s">
        <v>79</v>
      </c>
      <c r="D115" s="43"/>
      <c r="E115" s="23"/>
      <c r="F115" s="48"/>
      <c r="G115" s="177"/>
    </row>
    <row r="116" spans="1:7" ht="15.75" x14ac:dyDescent="0.25">
      <c r="A116" s="37">
        <f t="shared" si="0"/>
        <v>69</v>
      </c>
      <c r="B116" s="65"/>
      <c r="C116" s="53" t="s">
        <v>80</v>
      </c>
      <c r="D116" s="43"/>
      <c r="E116" s="23"/>
      <c r="F116" s="48"/>
      <c r="G116" s="177"/>
    </row>
    <row r="117" spans="1:7" ht="15.75" x14ac:dyDescent="0.25">
      <c r="A117" s="37">
        <f t="shared" si="0"/>
        <v>70</v>
      </c>
      <c r="B117" s="65"/>
      <c r="C117" s="53" t="s">
        <v>81</v>
      </c>
      <c r="D117" s="67"/>
      <c r="E117" s="40"/>
      <c r="F117" s="67"/>
      <c r="G117" s="67"/>
    </row>
    <row r="118" spans="1:7" ht="15.75" x14ac:dyDescent="0.25">
      <c r="A118" s="37">
        <f t="shared" si="0"/>
        <v>71</v>
      </c>
      <c r="B118" s="65"/>
      <c r="C118" s="72" t="s">
        <v>82</v>
      </c>
      <c r="D118" s="43">
        <v>135415561</v>
      </c>
      <c r="E118" s="76">
        <v>135426563</v>
      </c>
      <c r="F118" s="43">
        <v>-11002</v>
      </c>
      <c r="G118" s="141">
        <v>-8.123960142147298E-5</v>
      </c>
    </row>
    <row r="119" spans="1:7" ht="15.75" x14ac:dyDescent="0.25">
      <c r="A119" s="37">
        <f t="shared" si="0"/>
        <v>72</v>
      </c>
      <c r="B119" s="65"/>
      <c r="C119" s="53" t="s">
        <v>30</v>
      </c>
      <c r="D119" s="71">
        <v>0</v>
      </c>
      <c r="E119" s="195">
        <v>0</v>
      </c>
      <c r="F119" s="39">
        <v>0</v>
      </c>
      <c r="G119" s="68">
        <v>0</v>
      </c>
    </row>
    <row r="120" spans="1:7" ht="15.75" x14ac:dyDescent="0.25">
      <c r="A120" s="37">
        <f t="shared" si="0"/>
        <v>73</v>
      </c>
      <c r="B120" s="65"/>
      <c r="C120" s="72" t="s">
        <v>83</v>
      </c>
      <c r="D120" s="44">
        <v>0</v>
      </c>
      <c r="E120" s="194">
        <v>0</v>
      </c>
      <c r="F120" s="44">
        <v>0</v>
      </c>
      <c r="G120" s="223"/>
    </row>
    <row r="121" spans="1:7" ht="15.75" x14ac:dyDescent="0.25">
      <c r="A121" s="37"/>
      <c r="B121" s="65"/>
      <c r="C121" s="21"/>
      <c r="D121" s="48"/>
      <c r="E121" s="23"/>
      <c r="F121" s="43"/>
      <c r="G121" s="141"/>
    </row>
    <row r="122" spans="1:7" ht="15.75" x14ac:dyDescent="0.25">
      <c r="A122" s="37"/>
      <c r="B122" s="21" t="s">
        <v>84</v>
      </c>
      <c r="C122" s="27"/>
      <c r="D122" s="48"/>
      <c r="E122" s="23"/>
      <c r="F122" s="43"/>
      <c r="G122" s="141"/>
    </row>
    <row r="123" spans="1:7" ht="15.75" x14ac:dyDescent="0.25">
      <c r="A123" s="37">
        <f>+A120+1</f>
        <v>74</v>
      </c>
      <c r="B123" s="94"/>
      <c r="C123" s="70" t="s">
        <v>85</v>
      </c>
      <c r="D123" s="48">
        <v>579133.87123332778</v>
      </c>
      <c r="E123" s="23">
        <v>495598.94903661695</v>
      </c>
      <c r="F123" s="43">
        <v>83534.922196710831</v>
      </c>
      <c r="G123" s="141">
        <v>0.16855346920951383</v>
      </c>
    </row>
    <row r="124" spans="1:7" ht="15.75" x14ac:dyDescent="0.25">
      <c r="A124" s="37">
        <f>+A123+1</f>
        <v>75</v>
      </c>
      <c r="B124" s="94"/>
      <c r="C124" s="96" t="s">
        <v>86</v>
      </c>
      <c r="D124" s="67">
        <v>0</v>
      </c>
      <c r="E124" s="40">
        <v>0</v>
      </c>
      <c r="F124" s="39"/>
      <c r="G124" s="68"/>
    </row>
    <row r="125" spans="1:7" ht="15.75" x14ac:dyDescent="0.25">
      <c r="A125" s="37">
        <f>+A124+1</f>
        <v>76</v>
      </c>
      <c r="B125" s="94"/>
      <c r="C125" s="70" t="s">
        <v>87</v>
      </c>
      <c r="D125" s="119">
        <v>579133.87123332778</v>
      </c>
      <c r="E125" s="108">
        <v>495598.94903661695</v>
      </c>
      <c r="F125" s="119">
        <v>83534.922196710831</v>
      </c>
      <c r="G125" s="231">
        <v>0.16855346920951383</v>
      </c>
    </row>
    <row r="126" spans="1:7" ht="15.75" x14ac:dyDescent="0.25">
      <c r="A126" s="37"/>
      <c r="B126" s="94"/>
      <c r="C126" s="70"/>
      <c r="D126" s="48"/>
      <c r="E126" s="23"/>
      <c r="F126" s="43"/>
      <c r="G126" s="141"/>
    </row>
    <row r="127" spans="1:7" ht="15.75" x14ac:dyDescent="0.25">
      <c r="A127" s="37">
        <f>+A125+1</f>
        <v>77</v>
      </c>
      <c r="B127" s="94"/>
      <c r="C127" s="70" t="s">
        <v>88</v>
      </c>
      <c r="D127" s="48"/>
      <c r="E127" s="23"/>
      <c r="F127" s="43"/>
      <c r="G127" s="141"/>
    </row>
    <row r="128" spans="1:7" ht="15.75" x14ac:dyDescent="0.25">
      <c r="A128" s="37">
        <f>+A127+1</f>
        <v>78</v>
      </c>
      <c r="B128" s="94"/>
      <c r="C128" s="70" t="s">
        <v>86</v>
      </c>
      <c r="D128" s="67"/>
      <c r="E128" s="40"/>
      <c r="F128" s="39"/>
      <c r="G128" s="68"/>
    </row>
    <row r="129" spans="1:7" ht="15.75" x14ac:dyDescent="0.25">
      <c r="A129" s="37">
        <f>+A128+1</f>
        <v>79</v>
      </c>
      <c r="B129" s="94"/>
      <c r="C129" s="120" t="s">
        <v>9</v>
      </c>
      <c r="D129" s="92"/>
      <c r="E129" s="196"/>
      <c r="F129" s="92"/>
      <c r="G129" s="232"/>
    </row>
    <row r="130" spans="1:7" ht="15.75" x14ac:dyDescent="0.25">
      <c r="A130" s="37">
        <f>+A129+1</f>
        <v>80</v>
      </c>
      <c r="B130" s="65"/>
      <c r="C130" s="120" t="s">
        <v>89</v>
      </c>
      <c r="D130" s="121"/>
      <c r="E130" s="197"/>
      <c r="F130" s="68"/>
      <c r="G130" s="68"/>
    </row>
    <row r="131" spans="1:7" ht="15.75" x14ac:dyDescent="0.25">
      <c r="A131" s="37">
        <f>+A130+1</f>
        <v>81</v>
      </c>
      <c r="B131" s="65"/>
      <c r="C131" s="72" t="s">
        <v>90</v>
      </c>
      <c r="D131" s="119">
        <v>0</v>
      </c>
      <c r="E131" s="108">
        <v>0</v>
      </c>
      <c r="F131" s="119">
        <v>0</v>
      </c>
      <c r="G131" s="231"/>
    </row>
    <row r="132" spans="1:7" ht="15.75" x14ac:dyDescent="0.25">
      <c r="A132" s="25"/>
      <c r="B132" s="26"/>
      <c r="C132" s="21"/>
      <c r="D132" s="24"/>
      <c r="E132" s="93"/>
      <c r="F132" s="43"/>
      <c r="G132" s="141"/>
    </row>
    <row r="133" spans="1:7" ht="16.5" thickBot="1" x14ac:dyDescent="0.3">
      <c r="A133" s="25">
        <f>+A131+1</f>
        <v>82</v>
      </c>
      <c r="B133" s="26"/>
      <c r="C133" s="31" t="s">
        <v>91</v>
      </c>
      <c r="D133" s="122">
        <v>1656321.8712333278</v>
      </c>
      <c r="E133" s="198">
        <v>1566253.9490366168</v>
      </c>
      <c r="F133" s="122">
        <v>90067.922196710948</v>
      </c>
      <c r="G133" s="162">
        <v>5.7505312118836541E-2</v>
      </c>
    </row>
    <row r="134" spans="1:7" ht="17.25" thickTop="1" thickBot="1" x14ac:dyDescent="0.3">
      <c r="A134" s="123"/>
      <c r="B134" s="124"/>
      <c r="C134" s="125"/>
      <c r="D134" s="126"/>
      <c r="E134" s="199"/>
      <c r="F134" s="81"/>
      <c r="G134" s="233"/>
    </row>
    <row r="135" spans="1:7" ht="15.75" x14ac:dyDescent="0.25">
      <c r="A135" s="58" t="s">
        <v>92</v>
      </c>
      <c r="B135" s="11"/>
      <c r="C135" s="116"/>
      <c r="D135" s="60"/>
      <c r="E135" s="59"/>
      <c r="F135" s="60"/>
      <c r="G135" s="60"/>
    </row>
    <row r="136" spans="1:7" ht="15.75" x14ac:dyDescent="0.25">
      <c r="A136" s="127"/>
      <c r="B136" s="26"/>
      <c r="C136" s="21"/>
      <c r="D136" s="24"/>
      <c r="E136" s="93"/>
      <c r="F136" s="84"/>
      <c r="G136" s="48"/>
    </row>
    <row r="137" spans="1:7" ht="15.75" x14ac:dyDescent="0.25">
      <c r="A137" s="35"/>
      <c r="B137" s="128" t="str">
        <f>"Depreciation Expense  (Note "&amp;B310&amp;")"</f>
        <v>Depreciation Expense  (Note )</v>
      </c>
      <c r="C137" s="27"/>
      <c r="D137" s="48"/>
      <c r="E137" s="23"/>
      <c r="F137" s="48"/>
      <c r="G137" s="48"/>
    </row>
    <row r="138" spans="1:7" ht="15.75" x14ac:dyDescent="0.25">
      <c r="A138" s="25">
        <f>+A133+1</f>
        <v>83</v>
      </c>
      <c r="B138" s="129"/>
      <c r="C138" s="96" t="s">
        <v>93</v>
      </c>
      <c r="D138" s="67">
        <v>1638945.66</v>
      </c>
      <c r="E138" s="40">
        <v>1594885</v>
      </c>
      <c r="F138" s="39">
        <v>44060.659999999916</v>
      </c>
      <c r="G138" s="68">
        <v>2.7626230104364838E-2</v>
      </c>
    </row>
    <row r="139" spans="1:7" ht="15.75" x14ac:dyDescent="0.25">
      <c r="A139" s="25">
        <f>A138+1</f>
        <v>84</v>
      </c>
      <c r="B139" s="129"/>
      <c r="C139" s="21" t="s">
        <v>94</v>
      </c>
      <c r="D139" s="91">
        <v>1638945.66</v>
      </c>
      <c r="E139" s="186">
        <v>1594885</v>
      </c>
      <c r="F139" s="91">
        <v>44060.659999999916</v>
      </c>
      <c r="G139" s="228">
        <v>2.7626230104364838E-2</v>
      </c>
    </row>
    <row r="140" spans="1:7" ht="15.75" x14ac:dyDescent="0.25">
      <c r="A140" s="25"/>
      <c r="B140" s="129"/>
      <c r="C140" s="70"/>
      <c r="D140" s="48"/>
      <c r="E140" s="23"/>
      <c r="F140" s="43"/>
      <c r="G140" s="141"/>
    </row>
    <row r="141" spans="1:7" ht="15.75" x14ac:dyDescent="0.25">
      <c r="A141" s="25">
        <f>+A138+1</f>
        <v>84</v>
      </c>
      <c r="B141" s="129"/>
      <c r="C141" s="70" t="s">
        <v>95</v>
      </c>
      <c r="D141" s="48"/>
      <c r="E141" s="23"/>
      <c r="F141" s="43"/>
      <c r="G141" s="141"/>
    </row>
    <row r="142" spans="1:7" ht="15.75" x14ac:dyDescent="0.25">
      <c r="A142" s="25">
        <f t="shared" ref="A142:A148" si="1">+A141+1</f>
        <v>85</v>
      </c>
      <c r="B142" s="129"/>
      <c r="C142" s="66" t="s">
        <v>26</v>
      </c>
      <c r="D142" s="242"/>
      <c r="E142" s="243"/>
      <c r="F142" s="68"/>
      <c r="G142" s="68"/>
    </row>
    <row r="143" spans="1:7" ht="15.75" x14ac:dyDescent="0.25">
      <c r="A143" s="25">
        <f t="shared" si="1"/>
        <v>86</v>
      </c>
      <c r="B143" s="36"/>
      <c r="C143" s="53" t="s">
        <v>96</v>
      </c>
      <c r="D143" s="48"/>
      <c r="E143" s="23"/>
      <c r="F143" s="43"/>
      <c r="G143" s="141"/>
    </row>
    <row r="144" spans="1:7" ht="15.75" x14ac:dyDescent="0.25">
      <c r="A144" s="25">
        <f t="shared" si="1"/>
        <v>87</v>
      </c>
      <c r="B144" s="129"/>
      <c r="C144" s="70" t="s">
        <v>97</v>
      </c>
      <c r="D144" s="48"/>
      <c r="E144" s="23"/>
      <c r="F144" s="43"/>
      <c r="G144" s="141"/>
    </row>
    <row r="145" spans="1:7" ht="15.75" x14ac:dyDescent="0.25">
      <c r="A145" s="25">
        <f t="shared" si="1"/>
        <v>88</v>
      </c>
      <c r="B145" s="129"/>
      <c r="C145" s="96" t="s">
        <v>98</v>
      </c>
      <c r="D145" s="67"/>
      <c r="E145" s="40"/>
      <c r="F145" s="39"/>
      <c r="G145" s="68"/>
    </row>
    <row r="146" spans="1:7" ht="15.75" x14ac:dyDescent="0.25">
      <c r="A146" s="25">
        <f t="shared" si="1"/>
        <v>89</v>
      </c>
      <c r="B146" s="129"/>
      <c r="C146" s="70" t="s">
        <v>9</v>
      </c>
      <c r="D146" s="48">
        <v>31606519</v>
      </c>
      <c r="E146" s="23">
        <v>33722742</v>
      </c>
      <c r="F146" s="43">
        <v>-2116223</v>
      </c>
      <c r="G146" s="141">
        <v>-6.2753586289039015E-2</v>
      </c>
    </row>
    <row r="147" spans="1:7" ht="15.75" x14ac:dyDescent="0.25">
      <c r="A147" s="25">
        <f t="shared" si="1"/>
        <v>90</v>
      </c>
      <c r="B147" s="129"/>
      <c r="C147" s="70" t="s">
        <v>30</v>
      </c>
      <c r="D147" s="71">
        <v>0</v>
      </c>
      <c r="E147" s="195">
        <v>0</v>
      </c>
      <c r="F147" s="68">
        <v>0</v>
      </c>
      <c r="G147" s="68"/>
    </row>
    <row r="148" spans="1:7" ht="15.75" x14ac:dyDescent="0.25">
      <c r="A148" s="37">
        <f t="shared" si="1"/>
        <v>91</v>
      </c>
      <c r="B148" s="129"/>
      <c r="C148" s="128" t="s">
        <v>99</v>
      </c>
      <c r="D148" s="91">
        <v>0</v>
      </c>
      <c r="E148" s="186">
        <v>0</v>
      </c>
      <c r="F148" s="91"/>
      <c r="G148" s="228"/>
    </row>
    <row r="149" spans="1:7" ht="15.75" x14ac:dyDescent="0.25">
      <c r="A149" s="130"/>
      <c r="B149" s="131"/>
      <c r="C149" s="70"/>
      <c r="D149" s="24"/>
      <c r="E149" s="93"/>
      <c r="F149" s="43"/>
      <c r="G149" s="141"/>
    </row>
    <row r="150" spans="1:7" ht="16.5" thickBot="1" x14ac:dyDescent="0.3">
      <c r="A150" s="37">
        <f>+A148+1</f>
        <v>92</v>
      </c>
      <c r="B150" s="132" t="s">
        <v>100</v>
      </c>
      <c r="C150" s="132"/>
      <c r="D150" s="111">
        <v>1638945.66</v>
      </c>
      <c r="E150" s="200">
        <v>1594885</v>
      </c>
      <c r="F150" s="111">
        <v>44060.659999999916</v>
      </c>
      <c r="G150" s="234">
        <v>2.7626230104364838E-2</v>
      </c>
    </row>
    <row r="151" spans="1:7" ht="16.5" thickTop="1" x14ac:dyDescent="0.25">
      <c r="A151" s="133"/>
      <c r="B151" s="22"/>
      <c r="C151" s="22"/>
      <c r="D151" s="24"/>
      <c r="E151" s="93"/>
      <c r="F151" s="81"/>
      <c r="G151" s="24"/>
    </row>
    <row r="152" spans="1:7" ht="15.75" x14ac:dyDescent="0.25">
      <c r="A152" s="58" t="s">
        <v>101</v>
      </c>
      <c r="B152" s="11"/>
      <c r="C152" s="116"/>
      <c r="D152" s="60"/>
      <c r="E152" s="59"/>
      <c r="F152" s="60"/>
      <c r="G152" s="60"/>
    </row>
    <row r="153" spans="1:7" ht="15.75" x14ac:dyDescent="0.25">
      <c r="A153" s="82"/>
      <c r="B153" s="26"/>
      <c r="C153" s="21"/>
      <c r="D153" s="24"/>
      <c r="E153" s="93"/>
      <c r="F153" s="84"/>
      <c r="G153" s="24"/>
    </row>
    <row r="154" spans="1:7" ht="15.75" x14ac:dyDescent="0.25">
      <c r="A154" s="37">
        <f>+A150+1</f>
        <v>93</v>
      </c>
      <c r="B154" s="89" t="s">
        <v>102</v>
      </c>
      <c r="C154" s="95"/>
      <c r="D154" s="48">
        <v>559016.26</v>
      </c>
      <c r="E154" s="23">
        <v>563236</v>
      </c>
      <c r="F154" s="43">
        <v>-4219.7399999999907</v>
      </c>
      <c r="G154" s="141">
        <v>-7.4919571902364026E-3</v>
      </c>
    </row>
    <row r="155" spans="1:7" ht="15.75" x14ac:dyDescent="0.25">
      <c r="A155" s="64"/>
      <c r="B155" s="33"/>
      <c r="C155" s="22"/>
      <c r="D155" s="24"/>
      <c r="E155" s="93"/>
      <c r="F155" s="24"/>
      <c r="G155" s="24"/>
    </row>
    <row r="156" spans="1:7" ht="16.5" thickBot="1" x14ac:dyDescent="0.3">
      <c r="A156" s="37">
        <f>+A154+1</f>
        <v>94</v>
      </c>
      <c r="B156" s="31" t="s">
        <v>103</v>
      </c>
      <c r="C156" s="31"/>
      <c r="D156" s="74">
        <v>559016.26</v>
      </c>
      <c r="E156" s="201">
        <v>563236</v>
      </c>
      <c r="F156" s="74">
        <v>-4219.7399999999907</v>
      </c>
      <c r="G156" s="229">
        <v>-7.4919571902364026E-3</v>
      </c>
    </row>
    <row r="157" spans="1:7" ht="16.5" thickTop="1" x14ac:dyDescent="0.25">
      <c r="A157" s="35"/>
      <c r="B157" s="22"/>
      <c r="C157" s="22"/>
      <c r="D157" s="24"/>
      <c r="E157" s="93"/>
      <c r="F157" s="81"/>
      <c r="G157" s="24"/>
    </row>
    <row r="158" spans="1:7" ht="15.75" x14ac:dyDescent="0.25">
      <c r="A158" s="58" t="s">
        <v>104</v>
      </c>
      <c r="B158" s="11"/>
      <c r="C158" s="116"/>
      <c r="D158" s="60"/>
      <c r="E158" s="59"/>
      <c r="F158" s="60"/>
      <c r="G158" s="60"/>
    </row>
    <row r="159" spans="1:7" ht="15.75" x14ac:dyDescent="0.25">
      <c r="A159" s="54"/>
      <c r="B159" s="26"/>
      <c r="C159" s="21"/>
      <c r="D159" s="24"/>
      <c r="E159" s="93"/>
      <c r="F159" s="84"/>
      <c r="G159" s="24"/>
    </row>
    <row r="160" spans="1:7" ht="18.75" x14ac:dyDescent="0.25">
      <c r="A160" s="37"/>
      <c r="B160" s="134" t="s">
        <v>105</v>
      </c>
      <c r="C160" s="135"/>
      <c r="D160" s="137"/>
      <c r="E160" s="214"/>
      <c r="F160" s="137"/>
      <c r="G160" s="137"/>
    </row>
    <row r="161" spans="1:7" ht="15.75" x14ac:dyDescent="0.25">
      <c r="A161" s="37">
        <f>+A156+1</f>
        <v>95</v>
      </c>
      <c r="B161" s="136"/>
      <c r="C161" s="136" t="s">
        <v>106</v>
      </c>
      <c r="D161" s="138">
        <v>4823860000</v>
      </c>
      <c r="E161" s="215">
        <v>4512321538.4615383</v>
      </c>
      <c r="F161" s="138">
        <v>311538461.53846169</v>
      </c>
      <c r="G161" s="235">
        <v>6.9041724727063603E-2</v>
      </c>
    </row>
    <row r="162" spans="1:7" ht="15.75" x14ac:dyDescent="0.25">
      <c r="A162" s="37">
        <f>+A161+1</f>
        <v>96</v>
      </c>
      <c r="B162" s="136"/>
      <c r="C162" s="136" t="s">
        <v>107</v>
      </c>
      <c r="D162" s="138">
        <v>0</v>
      </c>
      <c r="E162" s="36">
        <v>0</v>
      </c>
      <c r="F162" s="43">
        <v>0</v>
      </c>
      <c r="G162" s="141"/>
    </row>
    <row r="163" spans="1:7" ht="15.75" x14ac:dyDescent="0.25">
      <c r="A163" s="37">
        <f t="shared" ref="A163:A199" si="2">+A162+1</f>
        <v>97</v>
      </c>
      <c r="B163" s="136"/>
      <c r="C163" s="136" t="s">
        <v>108</v>
      </c>
      <c r="D163" s="138">
        <v>0</v>
      </c>
      <c r="E163" s="36">
        <v>0</v>
      </c>
      <c r="F163" s="43">
        <v>0</v>
      </c>
      <c r="G163" s="141"/>
    </row>
    <row r="164" spans="1:7" ht="15.75" x14ac:dyDescent="0.25">
      <c r="A164" s="37">
        <f t="shared" si="2"/>
        <v>98</v>
      </c>
      <c r="B164" s="136"/>
      <c r="C164" s="139" t="s">
        <v>109</v>
      </c>
      <c r="D164" s="140">
        <v>0</v>
      </c>
      <c r="E164" s="139">
        <v>0</v>
      </c>
      <c r="F164" s="140">
        <v>0</v>
      </c>
      <c r="G164" s="140"/>
    </row>
    <row r="165" spans="1:7" ht="15.75" x14ac:dyDescent="0.25">
      <c r="A165" s="37">
        <f t="shared" si="2"/>
        <v>99</v>
      </c>
      <c r="B165" s="136"/>
      <c r="C165" s="136" t="s">
        <v>110</v>
      </c>
      <c r="D165" s="138">
        <v>4823860000</v>
      </c>
      <c r="E165" s="215">
        <v>4512321538.4615383</v>
      </c>
      <c r="F165" s="138">
        <v>311538461.53846169</v>
      </c>
      <c r="G165" s="235">
        <v>6.9041724727063603E-2</v>
      </c>
    </row>
    <row r="166" spans="1:7" ht="15.75" x14ac:dyDescent="0.25">
      <c r="A166" s="37"/>
      <c r="B166" s="136"/>
      <c r="C166" s="136"/>
      <c r="D166" s="138"/>
      <c r="E166" s="36"/>
      <c r="F166" s="43"/>
      <c r="G166" s="141"/>
    </row>
    <row r="167" spans="1:7" ht="15.75" x14ac:dyDescent="0.25">
      <c r="A167" s="37">
        <f>+A165+1</f>
        <v>100</v>
      </c>
      <c r="B167" s="136"/>
      <c r="C167" s="136" t="s">
        <v>111</v>
      </c>
      <c r="D167" s="138">
        <v>-16028852.34</v>
      </c>
      <c r="E167" s="215">
        <v>-13867618.44230769</v>
      </c>
      <c r="F167" s="138">
        <v>-2161233.8976923097</v>
      </c>
      <c r="G167" s="235">
        <v>0.15584751676601954</v>
      </c>
    </row>
    <row r="168" spans="1:7" ht="15.75" x14ac:dyDescent="0.25">
      <c r="A168" s="37">
        <f t="shared" si="2"/>
        <v>101</v>
      </c>
      <c r="B168" s="136"/>
      <c r="C168" s="136" t="s">
        <v>112</v>
      </c>
      <c r="D168" s="138">
        <v>-24296295.609230772</v>
      </c>
      <c r="E168" s="215">
        <v>-23896230.97769231</v>
      </c>
      <c r="F168" s="138">
        <v>-400064.63153846189</v>
      </c>
      <c r="G168" s="235">
        <v>1.6741746090081385E-2</v>
      </c>
    </row>
    <row r="169" spans="1:7" ht="15.75" x14ac:dyDescent="0.25">
      <c r="A169" s="37">
        <f t="shared" si="2"/>
        <v>102</v>
      </c>
      <c r="B169" s="136"/>
      <c r="C169" s="136" t="s">
        <v>113</v>
      </c>
      <c r="D169" s="138">
        <v>-34773047.453846157</v>
      </c>
      <c r="E169" s="215">
        <v>-36897846.643076926</v>
      </c>
      <c r="F169" s="138">
        <v>2124799.1892307699</v>
      </c>
      <c r="G169" s="235">
        <v>-5.7585994374808373E-2</v>
      </c>
    </row>
    <row r="170" spans="1:7" ht="15.75" x14ac:dyDescent="0.25">
      <c r="A170" s="37">
        <f t="shared" si="2"/>
        <v>103</v>
      </c>
      <c r="B170" s="136"/>
      <c r="C170" s="136" t="s">
        <v>114</v>
      </c>
      <c r="D170" s="138">
        <v>0</v>
      </c>
      <c r="E170" s="215">
        <v>0</v>
      </c>
      <c r="F170" s="138">
        <v>0</v>
      </c>
      <c r="G170" s="235"/>
    </row>
    <row r="171" spans="1:7" ht="15.75" x14ac:dyDescent="0.25">
      <c r="A171" s="37">
        <f t="shared" si="2"/>
        <v>104</v>
      </c>
      <c r="B171" s="136"/>
      <c r="C171" s="139" t="s">
        <v>115</v>
      </c>
      <c r="D171" s="140">
        <v>0</v>
      </c>
      <c r="E171" s="139">
        <v>0</v>
      </c>
      <c r="F171" s="140">
        <v>0</v>
      </c>
      <c r="G171" s="140"/>
    </row>
    <row r="172" spans="1:7" ht="15.75" x14ac:dyDescent="0.25">
      <c r="A172" s="37">
        <f t="shared" si="2"/>
        <v>105</v>
      </c>
      <c r="B172" s="136"/>
      <c r="C172" s="136" t="s">
        <v>116</v>
      </c>
      <c r="D172" s="138">
        <v>4748761804.5969229</v>
      </c>
      <c r="E172" s="93">
        <v>4437659842.3984613</v>
      </c>
      <c r="F172" s="43">
        <v>311101962.19846153</v>
      </c>
      <c r="G172" s="141">
        <v>7.0104959200820022E-2</v>
      </c>
    </row>
    <row r="173" spans="1:7" ht="15.75" x14ac:dyDescent="0.25">
      <c r="A173" s="37"/>
      <c r="B173" s="136"/>
      <c r="C173" s="136"/>
      <c r="D173" s="138"/>
      <c r="E173" s="36"/>
      <c r="F173" s="43"/>
      <c r="G173" s="141"/>
    </row>
    <row r="174" spans="1:7" ht="15.75" x14ac:dyDescent="0.25">
      <c r="A174" s="37"/>
      <c r="B174" s="134" t="s">
        <v>117</v>
      </c>
      <c r="C174" s="136"/>
      <c r="D174" s="138"/>
      <c r="E174" s="36"/>
      <c r="F174" s="43"/>
      <c r="G174" s="141"/>
    </row>
    <row r="175" spans="1:7" ht="15.75" x14ac:dyDescent="0.25">
      <c r="A175" s="37">
        <f>+A172+1</f>
        <v>106</v>
      </c>
      <c r="B175" s="136"/>
      <c r="C175" s="136" t="s">
        <v>118</v>
      </c>
      <c r="D175" s="138">
        <v>239715690</v>
      </c>
      <c r="E175" s="93">
        <v>230494252.5</v>
      </c>
      <c r="F175" s="43">
        <v>9221437.5</v>
      </c>
      <c r="G175" s="141">
        <v>4.0007234019859131E-2</v>
      </c>
    </row>
    <row r="176" spans="1:7" ht="15.75" x14ac:dyDescent="0.25">
      <c r="A176" s="37">
        <f t="shared" si="2"/>
        <v>107</v>
      </c>
      <c r="B176" s="136"/>
      <c r="C176" s="136" t="s">
        <v>119</v>
      </c>
      <c r="D176" s="138">
        <v>2651955.48</v>
      </c>
      <c r="E176" s="93">
        <v>2535825.5</v>
      </c>
      <c r="F176" s="43">
        <v>116129.97999999998</v>
      </c>
      <c r="G176" s="141">
        <v>4.5795730029530808E-2</v>
      </c>
    </row>
    <row r="177" spans="1:7" ht="15.75" x14ac:dyDescent="0.25">
      <c r="A177" s="37">
        <f>+A176+1</f>
        <v>108</v>
      </c>
      <c r="B177" s="136"/>
      <c r="C177" s="136" t="s">
        <v>120</v>
      </c>
      <c r="D177" s="138">
        <v>2168875.54</v>
      </c>
      <c r="E177" s="93">
        <v>2186293.1099999994</v>
      </c>
      <c r="F177" s="43">
        <v>-17417.569999999367</v>
      </c>
      <c r="G177" s="141">
        <v>-7.9667131183518997E-3</v>
      </c>
    </row>
    <row r="178" spans="1:7" ht="15.75" x14ac:dyDescent="0.25">
      <c r="A178" s="37">
        <f t="shared" si="2"/>
        <v>109</v>
      </c>
      <c r="B178" s="136"/>
      <c r="C178" s="136" t="s">
        <v>121</v>
      </c>
      <c r="D178" s="138">
        <v>0</v>
      </c>
      <c r="E178" s="93">
        <v>0</v>
      </c>
      <c r="F178" s="43">
        <v>0</v>
      </c>
      <c r="G178" s="141"/>
    </row>
    <row r="179" spans="1:7" ht="15.75" x14ac:dyDescent="0.25">
      <c r="A179" s="37">
        <f>+A178+1</f>
        <v>110</v>
      </c>
      <c r="B179" s="136"/>
      <c r="C179" s="136" t="s">
        <v>122</v>
      </c>
      <c r="D179" s="138">
        <v>0</v>
      </c>
      <c r="E179" s="93">
        <v>0</v>
      </c>
      <c r="F179" s="43">
        <v>0</v>
      </c>
      <c r="G179" s="141"/>
    </row>
    <row r="180" spans="1:7" ht="15.75" x14ac:dyDescent="0.25">
      <c r="A180" s="37">
        <f>+A179+1</f>
        <v>111</v>
      </c>
      <c r="B180" s="136"/>
      <c r="C180" s="139" t="s">
        <v>123</v>
      </c>
      <c r="D180" s="140">
        <v>0</v>
      </c>
      <c r="E180" s="216">
        <v>0</v>
      </c>
      <c r="F180" s="39">
        <v>0</v>
      </c>
      <c r="G180" s="68"/>
    </row>
    <row r="181" spans="1:7" ht="15.75" x14ac:dyDescent="0.25">
      <c r="A181" s="37">
        <f>+A180+1</f>
        <v>112</v>
      </c>
      <c r="B181" s="136"/>
      <c r="C181" s="136" t="s">
        <v>124</v>
      </c>
      <c r="D181" s="138">
        <v>244536521.01999998</v>
      </c>
      <c r="E181" s="215">
        <v>235216371.11000001</v>
      </c>
      <c r="F181" s="138">
        <v>9320149.9099999666</v>
      </c>
      <c r="G181" s="235">
        <v>3.9623729700520527E-2</v>
      </c>
    </row>
    <row r="182" spans="1:7" ht="15.75" x14ac:dyDescent="0.25">
      <c r="A182" s="37"/>
      <c r="B182" s="136"/>
      <c r="C182" s="136"/>
      <c r="D182" s="138"/>
      <c r="E182" s="36"/>
      <c r="F182" s="43"/>
      <c r="G182" s="141"/>
    </row>
    <row r="183" spans="1:7" ht="18.75" x14ac:dyDescent="0.25">
      <c r="A183" s="37"/>
      <c r="B183" s="134" t="s">
        <v>125</v>
      </c>
      <c r="C183" s="135"/>
      <c r="D183" s="138"/>
      <c r="E183" s="36"/>
      <c r="F183" s="43"/>
      <c r="G183" s="141"/>
    </row>
    <row r="184" spans="1:7" ht="15.75" x14ac:dyDescent="0.25">
      <c r="A184" s="37">
        <f>+A181+1</f>
        <v>113</v>
      </c>
      <c r="B184" s="136"/>
      <c r="C184" s="136" t="s">
        <v>126</v>
      </c>
      <c r="D184" s="138">
        <v>0</v>
      </c>
      <c r="E184" s="36">
        <v>0</v>
      </c>
      <c r="F184" s="43">
        <v>0</v>
      </c>
      <c r="G184" s="141"/>
    </row>
    <row r="185" spans="1:7" ht="15.75" x14ac:dyDescent="0.25">
      <c r="A185" s="37">
        <f t="shared" si="2"/>
        <v>114</v>
      </c>
      <c r="B185" s="136"/>
      <c r="C185" s="136" t="s">
        <v>127</v>
      </c>
      <c r="D185" s="138">
        <v>0</v>
      </c>
      <c r="E185" s="36">
        <v>0</v>
      </c>
      <c r="F185" s="43">
        <v>0</v>
      </c>
      <c r="G185" s="141"/>
    </row>
    <row r="186" spans="1:7" ht="15.75" x14ac:dyDescent="0.25">
      <c r="A186" s="37">
        <f t="shared" si="2"/>
        <v>115</v>
      </c>
      <c r="B186" s="136"/>
      <c r="C186" s="136" t="s">
        <v>128</v>
      </c>
      <c r="D186" s="138">
        <v>0</v>
      </c>
      <c r="E186" s="36">
        <v>0</v>
      </c>
      <c r="F186" s="43">
        <v>0</v>
      </c>
      <c r="G186" s="141"/>
    </row>
    <row r="187" spans="1:7" ht="15.75" x14ac:dyDescent="0.25">
      <c r="A187" s="37">
        <f t="shared" si="2"/>
        <v>116</v>
      </c>
      <c r="B187" s="136"/>
      <c r="C187" s="136" t="s">
        <v>129</v>
      </c>
      <c r="D187" s="138">
        <v>0</v>
      </c>
      <c r="E187" s="36">
        <v>0</v>
      </c>
      <c r="F187" s="43">
        <v>0</v>
      </c>
      <c r="G187" s="141"/>
    </row>
    <row r="188" spans="1:7" ht="15.75" x14ac:dyDescent="0.25">
      <c r="A188" s="37">
        <f t="shared" si="2"/>
        <v>117</v>
      </c>
      <c r="B188" s="136"/>
      <c r="C188" s="136" t="s">
        <v>130</v>
      </c>
      <c r="D188" s="138">
        <v>0</v>
      </c>
      <c r="E188" s="36">
        <v>0</v>
      </c>
      <c r="F188" s="43">
        <v>0</v>
      </c>
      <c r="G188" s="141"/>
    </row>
    <row r="189" spans="1:7" ht="15.75" x14ac:dyDescent="0.25">
      <c r="A189" s="37">
        <f t="shared" si="2"/>
        <v>118</v>
      </c>
      <c r="B189" s="136"/>
      <c r="C189" s="139" t="s">
        <v>131</v>
      </c>
      <c r="D189" s="140">
        <v>0</v>
      </c>
      <c r="E189" s="36">
        <v>0</v>
      </c>
      <c r="F189" s="43">
        <v>0</v>
      </c>
      <c r="G189" s="141"/>
    </row>
    <row r="190" spans="1:7" ht="15.75" x14ac:dyDescent="0.25">
      <c r="A190" s="37">
        <f t="shared" si="2"/>
        <v>119</v>
      </c>
      <c r="B190" s="136"/>
      <c r="C190" s="136" t="s">
        <v>132</v>
      </c>
      <c r="D190" s="138">
        <v>0</v>
      </c>
      <c r="E190" s="36">
        <v>0</v>
      </c>
      <c r="F190" s="43">
        <v>0</v>
      </c>
      <c r="G190" s="141"/>
    </row>
    <row r="191" spans="1:7" ht="15.75" x14ac:dyDescent="0.25">
      <c r="A191" s="37"/>
      <c r="B191" s="136"/>
      <c r="C191" s="136"/>
      <c r="D191" s="138"/>
      <c r="E191" s="36"/>
      <c r="F191" s="43"/>
      <c r="G191" s="141"/>
    </row>
    <row r="192" spans="1:7" ht="15.75" x14ac:dyDescent="0.25">
      <c r="A192" s="37">
        <f>+A190+1</f>
        <v>120</v>
      </c>
      <c r="B192" s="136"/>
      <c r="C192" s="136" t="s">
        <v>133</v>
      </c>
      <c r="D192" s="138">
        <v>0</v>
      </c>
      <c r="E192" s="36">
        <v>0</v>
      </c>
      <c r="F192" s="43">
        <v>0</v>
      </c>
      <c r="G192" s="141"/>
    </row>
    <row r="193" spans="1:7" ht="15.75" x14ac:dyDescent="0.25">
      <c r="A193" s="37"/>
      <c r="B193" s="136"/>
      <c r="C193" s="136"/>
      <c r="D193" s="138"/>
      <c r="E193" s="36"/>
      <c r="F193" s="43"/>
      <c r="G193" s="141"/>
    </row>
    <row r="194" spans="1:7" ht="18.75" x14ac:dyDescent="0.25">
      <c r="A194" s="37"/>
      <c r="B194" s="134" t="s">
        <v>134</v>
      </c>
      <c r="C194" s="135"/>
      <c r="D194" s="138"/>
      <c r="E194" s="36"/>
      <c r="F194" s="43"/>
      <c r="G194" s="141"/>
    </row>
    <row r="195" spans="1:7" ht="15.75" x14ac:dyDescent="0.25">
      <c r="A195" s="37">
        <f>+A192+1</f>
        <v>121</v>
      </c>
      <c r="B195" s="136"/>
      <c r="C195" s="136" t="s">
        <v>135</v>
      </c>
      <c r="D195" s="138">
        <v>4496482815.6038456</v>
      </c>
      <c r="E195" s="215">
        <v>4347347439.1684608</v>
      </c>
      <c r="F195" s="138">
        <v>149135376.43538475</v>
      </c>
      <c r="G195" s="235">
        <v>3.4304913173424809E-2</v>
      </c>
    </row>
    <row r="196" spans="1:7" ht="15.75" x14ac:dyDescent="0.25">
      <c r="A196" s="37">
        <f t="shared" si="2"/>
        <v>122</v>
      </c>
      <c r="B196" s="136"/>
      <c r="C196" s="136" t="s">
        <v>136</v>
      </c>
      <c r="D196" s="138">
        <v>0</v>
      </c>
      <c r="E196" s="36">
        <v>0</v>
      </c>
      <c r="F196" s="43">
        <v>0</v>
      </c>
      <c r="G196" s="141"/>
    </row>
    <row r="197" spans="1:7" ht="15.75" x14ac:dyDescent="0.25">
      <c r="A197" s="37">
        <f t="shared" si="2"/>
        <v>123</v>
      </c>
      <c r="B197" s="136"/>
      <c r="C197" s="136" t="s">
        <v>137</v>
      </c>
      <c r="D197" s="138">
        <v>-13532952.703846155</v>
      </c>
      <c r="E197" s="215">
        <v>-18766014.473846152</v>
      </c>
      <c r="F197" s="138">
        <v>5233061.7699999977</v>
      </c>
      <c r="G197" s="235">
        <v>-0.27885845325832076</v>
      </c>
    </row>
    <row r="198" spans="1:7" ht="15.75" x14ac:dyDescent="0.25">
      <c r="A198" s="37">
        <f t="shared" si="2"/>
        <v>124</v>
      </c>
      <c r="B198" s="136"/>
      <c r="C198" s="139" t="s">
        <v>138</v>
      </c>
      <c r="D198" s="140">
        <v>-105696403.38846156</v>
      </c>
      <c r="E198" s="139">
        <v>-168114207.05538464</v>
      </c>
      <c r="F198" s="140">
        <v>62417803.666923076</v>
      </c>
      <c r="G198" s="225">
        <v>-0.37128214658479014</v>
      </c>
    </row>
    <row r="199" spans="1:7" ht="15.75" x14ac:dyDescent="0.25">
      <c r="A199" s="37">
        <f t="shared" si="2"/>
        <v>125</v>
      </c>
      <c r="B199" s="136"/>
      <c r="C199" s="136" t="s">
        <v>139</v>
      </c>
      <c r="D199" s="138">
        <v>4615712171.6961527</v>
      </c>
      <c r="E199" s="215">
        <v>4534227660.6976919</v>
      </c>
      <c r="F199" s="138">
        <v>81484510.99846077</v>
      </c>
      <c r="G199" s="235">
        <v>1.7970979204410431E-2</v>
      </c>
    </row>
    <row r="200" spans="1:7" ht="15.75" x14ac:dyDescent="0.25">
      <c r="A200" s="37"/>
      <c r="B200" s="136"/>
      <c r="C200" s="136"/>
      <c r="D200" s="138"/>
      <c r="E200" s="36"/>
      <c r="F200" s="43"/>
      <c r="G200" s="141"/>
    </row>
    <row r="201" spans="1:7" ht="15.75" x14ac:dyDescent="0.25">
      <c r="A201" s="37">
        <f>+A199+1</f>
        <v>126</v>
      </c>
      <c r="B201" s="27"/>
      <c r="C201" s="70" t="s">
        <v>140</v>
      </c>
      <c r="D201" s="141">
        <v>0.51102527871591263</v>
      </c>
      <c r="E201" s="49">
        <v>0.5</v>
      </c>
      <c r="F201" s="141">
        <v>1.1025278715912634E-2</v>
      </c>
      <c r="G201" s="141">
        <v>2.2050557431825268E-2</v>
      </c>
    </row>
    <row r="202" spans="1:7" ht="15.75" x14ac:dyDescent="0.25">
      <c r="A202" s="37">
        <f>+A201+1</f>
        <v>127</v>
      </c>
      <c r="B202" s="27"/>
      <c r="C202" s="70" t="s">
        <v>141</v>
      </c>
      <c r="D202" s="141">
        <v>0</v>
      </c>
      <c r="E202" s="49">
        <v>0</v>
      </c>
      <c r="F202" s="141">
        <v>0</v>
      </c>
      <c r="G202" s="141"/>
    </row>
    <row r="203" spans="1:7" ht="15.75" x14ac:dyDescent="0.25">
      <c r="A203" s="37">
        <f>+A202+1</f>
        <v>128</v>
      </c>
      <c r="B203" s="27"/>
      <c r="C203" s="70" t="s">
        <v>142</v>
      </c>
      <c r="D203" s="141">
        <v>0.48897472128408731</v>
      </c>
      <c r="E203" s="49">
        <v>0.5</v>
      </c>
      <c r="F203" s="141">
        <v>-1.102527871591269E-2</v>
      </c>
      <c r="G203" s="141">
        <v>-2.2050557431825379E-2</v>
      </c>
    </row>
    <row r="204" spans="1:7" ht="15.75" x14ac:dyDescent="0.25">
      <c r="A204" s="37"/>
      <c r="B204" s="27"/>
      <c r="C204" s="142"/>
      <c r="D204" s="138"/>
      <c r="E204" s="36"/>
      <c r="F204" s="43"/>
      <c r="G204" s="141"/>
    </row>
    <row r="205" spans="1:7" ht="15.75" x14ac:dyDescent="0.25">
      <c r="A205" s="37"/>
      <c r="B205" s="27"/>
      <c r="C205" s="142"/>
      <c r="D205" s="138"/>
      <c r="E205" s="36"/>
      <c r="F205" s="43"/>
      <c r="G205" s="141"/>
    </row>
    <row r="206" spans="1:7" ht="15.75" x14ac:dyDescent="0.25">
      <c r="A206" s="37">
        <f>+A203+1</f>
        <v>129</v>
      </c>
      <c r="B206" s="27"/>
      <c r="C206" s="142" t="s">
        <v>143</v>
      </c>
      <c r="D206" s="141">
        <v>5.1494796134706602E-2</v>
      </c>
      <c r="E206" s="49">
        <v>5.3004596896473827E-2</v>
      </c>
      <c r="F206" s="141">
        <v>-1.5098007617672243E-3</v>
      </c>
      <c r="G206" s="141">
        <v>-2.8484336268344776E-2</v>
      </c>
    </row>
    <row r="207" spans="1:7" ht="15.75" x14ac:dyDescent="0.25">
      <c r="A207" s="37">
        <f>+A206+1</f>
        <v>130</v>
      </c>
      <c r="B207" s="27"/>
      <c r="C207" s="142" t="s">
        <v>144</v>
      </c>
      <c r="D207" s="141">
        <v>0</v>
      </c>
      <c r="E207" s="49">
        <v>0</v>
      </c>
      <c r="F207" s="141">
        <v>0</v>
      </c>
      <c r="G207" s="141"/>
    </row>
    <row r="208" spans="1:7" ht="15.75" x14ac:dyDescent="0.25">
      <c r="A208" s="37">
        <f>+A207+1</f>
        <v>131</v>
      </c>
      <c r="B208" s="27"/>
      <c r="C208" s="142" t="s">
        <v>145</v>
      </c>
      <c r="D208" s="141">
        <v>9.8000000000000004E-2</v>
      </c>
      <c r="E208" s="49">
        <v>9.8000000000000004E-2</v>
      </c>
      <c r="F208" s="141">
        <v>0</v>
      </c>
      <c r="G208" s="141">
        <v>0</v>
      </c>
    </row>
    <row r="209" spans="1:7" ht="15.75" x14ac:dyDescent="0.25">
      <c r="A209" s="37"/>
      <c r="B209" s="27"/>
      <c r="C209" s="142"/>
      <c r="D209" s="138"/>
      <c r="E209" s="36"/>
      <c r="F209" s="43"/>
      <c r="G209" s="141"/>
    </row>
    <row r="210" spans="1:7" ht="15.75" x14ac:dyDescent="0.25">
      <c r="A210" s="37">
        <f>+A208+1</f>
        <v>132</v>
      </c>
      <c r="B210" s="65"/>
      <c r="C210" s="70" t="s">
        <v>146</v>
      </c>
      <c r="D210" s="143">
        <v>2.6315142547157541E-2</v>
      </c>
      <c r="E210" s="217">
        <v>2.6502298448236913E-2</v>
      </c>
      <c r="F210" s="143">
        <v>-1.8715590107937219E-4</v>
      </c>
      <c r="G210" s="143">
        <v>-7.0618743293121011E-3</v>
      </c>
    </row>
    <row r="211" spans="1:7" ht="15.75" x14ac:dyDescent="0.25">
      <c r="A211" s="37">
        <f>+A210+1</f>
        <v>133</v>
      </c>
      <c r="B211" s="65"/>
      <c r="C211" s="70" t="s">
        <v>147</v>
      </c>
      <c r="D211" s="143">
        <v>0</v>
      </c>
      <c r="E211" s="217">
        <v>0</v>
      </c>
      <c r="F211" s="143">
        <v>0</v>
      </c>
      <c r="G211" s="143"/>
    </row>
    <row r="212" spans="1:7" ht="15.75" x14ac:dyDescent="0.25">
      <c r="A212" s="37">
        <f>+A211+1</f>
        <v>134</v>
      </c>
      <c r="B212" s="144"/>
      <c r="C212" s="145" t="s">
        <v>148</v>
      </c>
      <c r="D212" s="146">
        <v>4.7919522685840557E-2</v>
      </c>
      <c r="E212" s="218">
        <v>4.9000000000000002E-2</v>
      </c>
      <c r="F212" s="146">
        <v>-1.0804773141594448E-3</v>
      </c>
      <c r="G212" s="146">
        <v>-2.2050557431825404E-2</v>
      </c>
    </row>
    <row r="213" spans="1:7" ht="15.75" x14ac:dyDescent="0.25">
      <c r="A213" s="25">
        <f>+A212+1</f>
        <v>135</v>
      </c>
      <c r="B213" s="147" t="s">
        <v>149</v>
      </c>
      <c r="C213" s="147"/>
      <c r="D213" s="148">
        <v>7.4234665232998098E-2</v>
      </c>
      <c r="E213" s="219">
        <v>7.5502298448236915E-2</v>
      </c>
      <c r="F213" s="148">
        <v>-1.267633215238817E-3</v>
      </c>
      <c r="G213" s="148">
        <v>-1.6789332792403463E-2</v>
      </c>
    </row>
    <row r="214" spans="1:7" ht="15.75" x14ac:dyDescent="0.25">
      <c r="A214" s="149"/>
      <c r="B214" s="150"/>
      <c r="C214" s="147"/>
      <c r="D214" s="119"/>
      <c r="E214" s="108"/>
      <c r="F214" s="43"/>
      <c r="G214" s="141"/>
    </row>
    <row r="215" spans="1:7" ht="16.5" thickBot="1" x14ac:dyDescent="0.3">
      <c r="A215" s="25">
        <f>+A213+1</f>
        <v>136</v>
      </c>
      <c r="B215" s="151" t="s">
        <v>150</v>
      </c>
      <c r="C215" s="52"/>
      <c r="D215" s="122">
        <v>3375004.8201530254</v>
      </c>
      <c r="E215" s="198">
        <v>3395936.571735688</v>
      </c>
      <c r="F215" s="122">
        <v>-20931.751582662575</v>
      </c>
      <c r="G215" s="162">
        <v>-6.1637639986792227E-3</v>
      </c>
    </row>
    <row r="216" spans="1:7" ht="16.5" thickTop="1" x14ac:dyDescent="0.25">
      <c r="A216" s="25"/>
      <c r="B216" s="26"/>
      <c r="C216" s="78"/>
      <c r="D216" s="48"/>
      <c r="E216" s="23"/>
      <c r="F216" s="67"/>
      <c r="G216" s="48"/>
    </row>
    <row r="217" spans="1:7" ht="15.75" x14ac:dyDescent="0.25">
      <c r="A217" s="58" t="s">
        <v>151</v>
      </c>
      <c r="B217" s="11"/>
      <c r="C217" s="116"/>
      <c r="D217" s="60"/>
      <c r="E217" s="59"/>
      <c r="F217" s="60"/>
      <c r="G217" s="60"/>
    </row>
    <row r="218" spans="1:7" ht="15.75" x14ac:dyDescent="0.25">
      <c r="A218" s="152"/>
      <c r="B218" s="26"/>
      <c r="C218" s="21"/>
      <c r="D218" s="48"/>
      <c r="E218" s="23"/>
      <c r="F218" s="48"/>
      <c r="G218" s="48"/>
    </row>
    <row r="219" spans="1:7" ht="15.75" x14ac:dyDescent="0.25">
      <c r="A219" s="25" t="s">
        <v>152</v>
      </c>
      <c r="B219" s="153" t="s">
        <v>153</v>
      </c>
      <c r="C219" s="22"/>
      <c r="D219" s="48"/>
      <c r="E219" s="23"/>
      <c r="F219" s="48"/>
      <c r="G219" s="48"/>
    </row>
    <row r="220" spans="1:7" ht="15.75" x14ac:dyDescent="0.25">
      <c r="A220" s="25">
        <f>+A215+1</f>
        <v>137</v>
      </c>
      <c r="B220" s="26"/>
      <c r="C220" s="22" t="s">
        <v>154</v>
      </c>
      <c r="D220" s="141">
        <v>0.21</v>
      </c>
      <c r="E220" s="49">
        <v>0.21</v>
      </c>
      <c r="F220" s="141">
        <v>0</v>
      </c>
      <c r="G220" s="141">
        <v>0</v>
      </c>
    </row>
    <row r="221" spans="1:7" ht="15.75" x14ac:dyDescent="0.25">
      <c r="A221" s="25">
        <f>+A220+1</f>
        <v>138</v>
      </c>
      <c r="B221" s="26"/>
      <c r="C221" s="154" t="s">
        <v>155</v>
      </c>
      <c r="D221" s="141">
        <v>0</v>
      </c>
      <c r="E221" s="49">
        <v>0</v>
      </c>
      <c r="F221" s="141">
        <v>0</v>
      </c>
      <c r="G221" s="141"/>
    </row>
    <row r="222" spans="1:7" ht="15.75" x14ac:dyDescent="0.25">
      <c r="A222" s="25">
        <f>+A221+1</f>
        <v>139</v>
      </c>
      <c r="B222" s="26"/>
      <c r="C222" s="154" t="s">
        <v>156</v>
      </c>
      <c r="D222" s="141">
        <v>0</v>
      </c>
      <c r="E222" s="49">
        <v>0</v>
      </c>
      <c r="F222" s="141">
        <v>0</v>
      </c>
      <c r="G222" s="141"/>
    </row>
    <row r="223" spans="1:7" ht="15.75" x14ac:dyDescent="0.25">
      <c r="A223" s="25">
        <f>+A222+1</f>
        <v>140</v>
      </c>
      <c r="B223" s="26"/>
      <c r="C223" s="154" t="s">
        <v>157</v>
      </c>
      <c r="D223" s="141">
        <v>0.20999999999999996</v>
      </c>
      <c r="E223" s="49">
        <v>0.20999999999999996</v>
      </c>
      <c r="F223" s="141">
        <v>0</v>
      </c>
      <c r="G223" s="141">
        <v>0</v>
      </c>
    </row>
    <row r="224" spans="1:7" ht="15.75" x14ac:dyDescent="0.25">
      <c r="A224" s="25">
        <f>+A223+1</f>
        <v>141</v>
      </c>
      <c r="B224" s="26"/>
      <c r="C224" s="154" t="s">
        <v>158</v>
      </c>
      <c r="D224" s="141">
        <v>0.2658227848101265</v>
      </c>
      <c r="E224" s="49">
        <v>0.2658227848101265</v>
      </c>
      <c r="F224" s="141">
        <v>0</v>
      </c>
      <c r="G224" s="141">
        <v>0</v>
      </c>
    </row>
    <row r="225" spans="1:7" ht="15.75" x14ac:dyDescent="0.25">
      <c r="A225" s="25"/>
      <c r="B225" s="26"/>
      <c r="C225" s="22"/>
      <c r="D225" s="141"/>
      <c r="E225" s="49"/>
      <c r="F225" s="141"/>
      <c r="G225" s="141"/>
    </row>
    <row r="226" spans="1:7" ht="15.75" x14ac:dyDescent="0.25">
      <c r="A226" s="25"/>
      <c r="B226" s="153" t="s">
        <v>159</v>
      </c>
      <c r="C226" s="78"/>
      <c r="D226" s="141"/>
      <c r="E226" s="49"/>
      <c r="F226" s="141"/>
      <c r="G226" s="141"/>
    </row>
    <row r="227" spans="1:7" ht="15.75" x14ac:dyDescent="0.25">
      <c r="A227" s="25">
        <f>+A224+1</f>
        <v>142</v>
      </c>
      <c r="B227" s="26"/>
      <c r="C227" s="53" t="s">
        <v>160</v>
      </c>
      <c r="D227" s="141">
        <v>0</v>
      </c>
      <c r="E227" s="49">
        <v>0</v>
      </c>
      <c r="F227" s="141">
        <v>0</v>
      </c>
      <c r="G227" s="141"/>
    </row>
    <row r="228" spans="1:7" ht="15.75" x14ac:dyDescent="0.25">
      <c r="A228" s="25">
        <f>+A227+1</f>
        <v>143</v>
      </c>
      <c r="B228" s="26"/>
      <c r="C228" s="53" t="s">
        <v>161</v>
      </c>
      <c r="D228" s="141">
        <v>1.2658227848101264</v>
      </c>
      <c r="E228" s="49">
        <v>1.2658227848101264</v>
      </c>
      <c r="F228" s="141">
        <v>0</v>
      </c>
      <c r="G228" s="141">
        <v>0</v>
      </c>
    </row>
    <row r="229" spans="1:7" ht="15.75" x14ac:dyDescent="0.25">
      <c r="A229" s="25">
        <f>+A228+1</f>
        <v>144</v>
      </c>
      <c r="B229" s="26"/>
      <c r="C229" s="78" t="s">
        <v>89</v>
      </c>
      <c r="D229" s="156">
        <v>0.19430064195495889</v>
      </c>
      <c r="E229" s="49">
        <v>0.19435936419782596</v>
      </c>
      <c r="F229" s="141">
        <v>-5.872224286707084E-5</v>
      </c>
      <c r="G229" s="141">
        <v>-3.0213230584198264E-4</v>
      </c>
    </row>
    <row r="230" spans="1:7" ht="15.75" x14ac:dyDescent="0.25">
      <c r="A230" s="25">
        <f>+A229+1</f>
        <v>145</v>
      </c>
      <c r="B230" s="26"/>
      <c r="C230" s="157" t="s">
        <v>162</v>
      </c>
      <c r="D230" s="158">
        <v>0</v>
      </c>
      <c r="E230" s="220">
        <v>0</v>
      </c>
      <c r="F230" s="158">
        <v>0</v>
      </c>
      <c r="G230" s="158">
        <v>0</v>
      </c>
    </row>
    <row r="231" spans="1:7" ht="15.75" x14ac:dyDescent="0.25">
      <c r="A231" s="25"/>
      <c r="B231" s="26"/>
      <c r="C231" s="128"/>
      <c r="D231" s="141"/>
      <c r="E231" s="23"/>
      <c r="F231" s="48"/>
      <c r="G231" s="48"/>
    </row>
    <row r="232" spans="1:7" ht="15.75" x14ac:dyDescent="0.25">
      <c r="A232" s="25"/>
      <c r="B232" s="153" t="s">
        <v>163</v>
      </c>
      <c r="C232" s="128"/>
      <c r="D232" s="141"/>
      <c r="E232" s="23"/>
      <c r="F232" s="48"/>
      <c r="G232" s="48"/>
    </row>
    <row r="233" spans="1:7" ht="15.75" x14ac:dyDescent="0.25">
      <c r="A233" s="25" t="s">
        <v>164</v>
      </c>
      <c r="B233" s="153"/>
      <c r="C233" s="128" t="s">
        <v>165</v>
      </c>
      <c r="D233" s="159">
        <v>-3195454.8692678716</v>
      </c>
      <c r="E233" s="23">
        <v>-3056342.4218095508</v>
      </c>
      <c r="F233" s="48">
        <v>-139112.44745832076</v>
      </c>
      <c r="G233" s="141">
        <v>4.5515988805978506E-2</v>
      </c>
    </row>
    <row r="234" spans="1:7" ht="15.75" x14ac:dyDescent="0.25">
      <c r="A234" s="25" t="s">
        <v>166</v>
      </c>
      <c r="B234" s="26"/>
      <c r="C234" s="128" t="s">
        <v>167</v>
      </c>
      <c r="D234" s="159">
        <v>-4044879.5813517356</v>
      </c>
      <c r="E234" s="23">
        <v>-3868787.8757082918</v>
      </c>
      <c r="F234" s="48">
        <v>-176091.70564344386</v>
      </c>
      <c r="G234" s="141">
        <v>4.5515988805978479E-2</v>
      </c>
    </row>
    <row r="235" spans="1:7" ht="15.75" x14ac:dyDescent="0.25">
      <c r="A235" s="25"/>
      <c r="B235" s="26"/>
      <c r="C235" s="128"/>
      <c r="D235" s="141"/>
      <c r="E235" s="23"/>
      <c r="F235" s="141"/>
      <c r="G235" s="141"/>
    </row>
    <row r="236" spans="1:7" ht="15.75" x14ac:dyDescent="0.25">
      <c r="A236" s="25">
        <f>+A230+1</f>
        <v>146</v>
      </c>
      <c r="B236" s="106" t="s">
        <v>168</v>
      </c>
      <c r="C236" s="36"/>
      <c r="D236" s="160">
        <v>12526487.229043229</v>
      </c>
      <c r="E236" s="23">
        <v>12578491.976693531</v>
      </c>
      <c r="F236" s="48">
        <v>-52004.747650302947</v>
      </c>
      <c r="G236" s="141">
        <v>-4.1344183187190988E-3</v>
      </c>
    </row>
    <row r="237" spans="1:7" ht="15.75" x14ac:dyDescent="0.25">
      <c r="A237" s="25"/>
      <c r="B237" s="26"/>
      <c r="C237" s="161"/>
      <c r="D237" s="48"/>
      <c r="E237" s="23"/>
      <c r="F237" s="48"/>
      <c r="G237" s="48"/>
    </row>
    <row r="238" spans="1:7" ht="16.5" thickBot="1" x14ac:dyDescent="0.3">
      <c r="A238" s="25">
        <f>+A236+1</f>
        <v>147</v>
      </c>
      <c r="B238" s="151" t="s">
        <v>169</v>
      </c>
      <c r="C238" s="151"/>
      <c r="D238" s="122">
        <v>392469.16609958303</v>
      </c>
      <c r="E238" s="198">
        <v>405660.29721432325</v>
      </c>
      <c r="F238" s="122">
        <v>-13191.131114740216</v>
      </c>
      <c r="G238" s="162">
        <v>-3.2517678474634951E-2</v>
      </c>
    </row>
    <row r="239" spans="1:7" ht="16.5" thickTop="1" x14ac:dyDescent="0.25">
      <c r="A239" s="25"/>
      <c r="B239" s="26"/>
      <c r="C239" s="155"/>
      <c r="D239" s="48"/>
      <c r="E239" s="23"/>
      <c r="F239" s="48"/>
      <c r="G239" s="48"/>
    </row>
    <row r="240" spans="1:7" ht="15.75" x14ac:dyDescent="0.25">
      <c r="A240" s="58" t="s">
        <v>170</v>
      </c>
      <c r="B240" s="11"/>
      <c r="C240" s="116"/>
      <c r="D240" s="60"/>
      <c r="E240" s="59"/>
      <c r="F240" s="60"/>
      <c r="G240" s="60"/>
    </row>
    <row r="241" spans="1:7" ht="15.75" x14ac:dyDescent="0.25">
      <c r="A241" s="35"/>
      <c r="B241" s="36"/>
      <c r="C241" s="36"/>
      <c r="D241" s="24"/>
      <c r="E241" s="93"/>
      <c r="F241" s="24"/>
      <c r="G241" s="24"/>
    </row>
    <row r="242" spans="1:7" ht="15.75" x14ac:dyDescent="0.25">
      <c r="A242" s="35"/>
      <c r="B242" s="106" t="s">
        <v>171</v>
      </c>
      <c r="C242" s="36"/>
      <c r="D242" s="24"/>
      <c r="E242" s="93"/>
      <c r="F242" s="24"/>
      <c r="G242" s="24"/>
    </row>
    <row r="243" spans="1:7" ht="15.75" x14ac:dyDescent="0.25">
      <c r="A243" s="35">
        <f>+A238+1</f>
        <v>148</v>
      </c>
      <c r="B243" s="36"/>
      <c r="C243" s="36" t="s">
        <v>172</v>
      </c>
      <c r="D243" s="80">
        <v>45463999.999999993</v>
      </c>
      <c r="E243" s="42">
        <v>44977923.076923072</v>
      </c>
      <c r="F243" s="48">
        <v>486076.92307692021</v>
      </c>
      <c r="G243" s="141">
        <v>1.0807011302981059E-2</v>
      </c>
    </row>
    <row r="244" spans="1:7" ht="15.75" x14ac:dyDescent="0.25">
      <c r="A244" s="25">
        <f>+A243+1</f>
        <v>149</v>
      </c>
      <c r="B244" s="36"/>
      <c r="C244" s="36" t="s">
        <v>173</v>
      </c>
      <c r="D244" s="80">
        <v>0</v>
      </c>
      <c r="E244" s="42">
        <v>0</v>
      </c>
      <c r="F244" s="48">
        <v>0</v>
      </c>
      <c r="G244" s="141"/>
    </row>
    <row r="245" spans="1:7" ht="15.75" x14ac:dyDescent="0.25">
      <c r="A245" s="25">
        <f>+A244+1</f>
        <v>150</v>
      </c>
      <c r="B245" s="26"/>
      <c r="C245" s="163" t="s">
        <v>69</v>
      </c>
      <c r="D245" s="164">
        <v>45463999.999999993</v>
      </c>
      <c r="E245" s="165">
        <v>44977923.076923072</v>
      </c>
      <c r="F245" s="164">
        <v>486076.92307692021</v>
      </c>
      <c r="G245" s="164">
        <v>1.0807011302981059E-2</v>
      </c>
    </row>
    <row r="246" spans="1:7" ht="15.75" x14ac:dyDescent="0.25">
      <c r="A246" s="25"/>
      <c r="B246" s="26"/>
      <c r="C246" s="53"/>
      <c r="D246" s="24"/>
      <c r="E246" s="93"/>
      <c r="F246" s="48"/>
      <c r="G246" s="141"/>
    </row>
    <row r="247" spans="1:7" ht="15.75" x14ac:dyDescent="0.25">
      <c r="A247" s="25">
        <f>+A245+1</f>
        <v>151</v>
      </c>
      <c r="B247" s="22"/>
      <c r="C247" s="53" t="s">
        <v>70</v>
      </c>
      <c r="D247" s="80">
        <v>1656321.8712333278</v>
      </c>
      <c r="E247" s="42">
        <v>1566253.9490366168</v>
      </c>
      <c r="F247" s="48">
        <v>90067.922196710948</v>
      </c>
      <c r="G247" s="141">
        <v>5.7505312118836541E-2</v>
      </c>
    </row>
    <row r="248" spans="1:7" ht="15.75" x14ac:dyDescent="0.25">
      <c r="A248" s="25">
        <f>+A247+1</f>
        <v>152</v>
      </c>
      <c r="B248" s="22"/>
      <c r="C248" s="161" t="s">
        <v>174</v>
      </c>
      <c r="D248" s="80">
        <v>1638945.66</v>
      </c>
      <c r="E248" s="42">
        <v>1594885</v>
      </c>
      <c r="F248" s="48">
        <v>44060.659999999916</v>
      </c>
      <c r="G248" s="141">
        <v>2.7626230104364838E-2</v>
      </c>
    </row>
    <row r="249" spans="1:7" ht="15.75" x14ac:dyDescent="0.25">
      <c r="A249" s="25">
        <f>+A248+1</f>
        <v>153</v>
      </c>
      <c r="B249" s="26"/>
      <c r="C249" s="53" t="s">
        <v>175</v>
      </c>
      <c r="D249" s="80">
        <v>559016.26</v>
      </c>
      <c r="E249" s="42">
        <v>563236</v>
      </c>
      <c r="F249" s="48">
        <v>-4219.7399999999907</v>
      </c>
      <c r="G249" s="141">
        <v>-7.4919571902364026E-3</v>
      </c>
    </row>
    <row r="250" spans="1:7" ht="15.75" x14ac:dyDescent="0.25">
      <c r="A250" s="25">
        <f>+A249+1</f>
        <v>154</v>
      </c>
      <c r="B250" s="26"/>
      <c r="C250" s="155" t="s">
        <v>176</v>
      </c>
      <c r="D250" s="80">
        <v>3375004.820153025</v>
      </c>
      <c r="E250" s="42">
        <v>3395936.571735688</v>
      </c>
      <c r="F250" s="48">
        <v>-20931.751582663041</v>
      </c>
      <c r="G250" s="141">
        <v>-6.1637639986793597E-3</v>
      </c>
    </row>
    <row r="251" spans="1:7" ht="15.75" x14ac:dyDescent="0.25">
      <c r="A251" s="25">
        <f>+A250+1</f>
        <v>155</v>
      </c>
      <c r="B251" s="26"/>
      <c r="C251" s="155" t="s">
        <v>177</v>
      </c>
      <c r="D251" s="80">
        <v>392469.16609958303</v>
      </c>
      <c r="E251" s="42">
        <v>405660.29721432325</v>
      </c>
      <c r="F251" s="48">
        <v>-13191.131114740216</v>
      </c>
      <c r="G251" s="141">
        <v>-3.2517678474634951E-2</v>
      </c>
    </row>
    <row r="252" spans="1:7" ht="16.5" thickBot="1" x14ac:dyDescent="0.3">
      <c r="A252" s="25"/>
      <c r="B252" s="26"/>
      <c r="C252" s="155"/>
      <c r="D252" s="80"/>
      <c r="E252" s="42"/>
      <c r="F252" s="63"/>
      <c r="G252" s="141"/>
    </row>
    <row r="253" spans="1:7" ht="18.75" thickBot="1" x14ac:dyDescent="0.3">
      <c r="A253" s="166">
        <f>+A251+1</f>
        <v>156</v>
      </c>
      <c r="B253" s="167"/>
      <c r="C253" s="168" t="s">
        <v>178</v>
      </c>
      <c r="D253" s="169">
        <v>7621757.777485935</v>
      </c>
      <c r="E253" s="170">
        <v>7525971.817986628</v>
      </c>
      <c r="F253" s="169">
        <v>95785.959499306977</v>
      </c>
      <c r="G253" s="236">
        <v>1.2727387481093696E-2</v>
      </c>
    </row>
    <row r="254" spans="1:7" ht="18" x14ac:dyDescent="0.25">
      <c r="A254" s="171"/>
      <c r="B254" s="172"/>
      <c r="C254" s="173"/>
      <c r="D254" s="24"/>
      <c r="E254" s="93"/>
      <c r="F254" s="48"/>
      <c r="G254" s="141"/>
    </row>
    <row r="255" spans="1:7" ht="18" x14ac:dyDescent="0.25">
      <c r="A255" s="171"/>
      <c r="B255" s="128" t="s">
        <v>179</v>
      </c>
      <c r="C255" s="173"/>
      <c r="D255" s="24"/>
      <c r="E255" s="93"/>
      <c r="F255" s="48"/>
      <c r="G255" s="141"/>
    </row>
    <row r="256" spans="1:7" ht="15.75" x14ac:dyDescent="0.25">
      <c r="A256" s="37">
        <f>+A253+1</f>
        <v>157</v>
      </c>
      <c r="B256" s="65"/>
      <c r="C256" s="53" t="str">
        <f>+C29</f>
        <v>Transmission Plant In Service</v>
      </c>
      <c r="D256" s="50">
        <v>94811923.076923072</v>
      </c>
      <c r="E256" s="174">
        <v>92708153.84615384</v>
      </c>
      <c r="F256" s="48">
        <v>2103769.2307692319</v>
      </c>
      <c r="G256" s="141">
        <v>2.2692386197878219E-2</v>
      </c>
    </row>
    <row r="257" spans="1:7" ht="15.75" x14ac:dyDescent="0.25">
      <c r="A257" s="37">
        <f>+A256+1</f>
        <v>158</v>
      </c>
      <c r="B257" s="65"/>
      <c r="C257" s="66" t="s">
        <v>180</v>
      </c>
      <c r="D257" s="175">
        <v>0</v>
      </c>
      <c r="E257" s="176">
        <v>0</v>
      </c>
      <c r="F257" s="175">
        <v>0</v>
      </c>
      <c r="G257" s="175"/>
    </row>
    <row r="258" spans="1:7" ht="15.75" x14ac:dyDescent="0.25">
      <c r="A258" s="37">
        <f>+A257+1</f>
        <v>159</v>
      </c>
      <c r="B258" s="65"/>
      <c r="C258" s="53" t="s">
        <v>181</v>
      </c>
      <c r="D258" s="50">
        <v>94811923.076923072</v>
      </c>
      <c r="E258" s="174">
        <v>92708153.84615384</v>
      </c>
      <c r="F258" s="48">
        <v>2103769.2307692319</v>
      </c>
      <c r="G258" s="141">
        <v>2.2692386197878219E-2</v>
      </c>
    </row>
    <row r="259" spans="1:7" ht="15.75" x14ac:dyDescent="0.25">
      <c r="A259" s="37">
        <f>+A258+1</f>
        <v>160</v>
      </c>
      <c r="B259" s="65"/>
      <c r="C259" s="53" t="s">
        <v>182</v>
      </c>
      <c r="D259" s="177">
        <v>1</v>
      </c>
      <c r="E259" s="118">
        <v>1</v>
      </c>
      <c r="F259" s="177">
        <v>0</v>
      </c>
      <c r="G259" s="141">
        <v>0</v>
      </c>
    </row>
    <row r="260" spans="1:7" ht="15.75" x14ac:dyDescent="0.25">
      <c r="A260" s="37">
        <f>+A259+1</f>
        <v>161</v>
      </c>
      <c r="B260" s="65"/>
      <c r="C260" s="66" t="s">
        <v>178</v>
      </c>
      <c r="D260" s="175">
        <v>7621757.777485935</v>
      </c>
      <c r="E260" s="176">
        <v>7525971.817986628</v>
      </c>
      <c r="F260" s="67">
        <v>95785.959499306977</v>
      </c>
      <c r="G260" s="68">
        <v>1.2727387481093696E-2</v>
      </c>
    </row>
    <row r="261" spans="1:7" ht="15.75" x14ac:dyDescent="0.25">
      <c r="A261" s="37">
        <f>+A260+1</f>
        <v>162</v>
      </c>
      <c r="B261" s="65"/>
      <c r="C261" s="21" t="s">
        <v>183</v>
      </c>
      <c r="D261" s="98">
        <v>7621757.777485935</v>
      </c>
      <c r="E261" s="99">
        <v>7525971.817986628</v>
      </c>
      <c r="F261" s="98">
        <v>95785.959499306977</v>
      </c>
      <c r="G261" s="237">
        <v>1.2727387481093696E-2</v>
      </c>
    </row>
    <row r="262" spans="1:7" ht="15.75" x14ac:dyDescent="0.25">
      <c r="A262" s="82"/>
      <c r="B262" s="26"/>
      <c r="C262" s="53"/>
      <c r="D262" s="24"/>
      <c r="E262" s="93"/>
      <c r="F262" s="48"/>
      <c r="G262" s="141"/>
    </row>
    <row r="263" spans="1:7" ht="15.75" x14ac:dyDescent="0.25">
      <c r="A263" s="82"/>
      <c r="B263" s="128" t="s">
        <v>184</v>
      </c>
      <c r="C263" s="53"/>
      <c r="D263" s="24"/>
      <c r="E263" s="93"/>
      <c r="F263" s="48"/>
      <c r="G263" s="141"/>
    </row>
    <row r="264" spans="1:7" ht="15.75" x14ac:dyDescent="0.25">
      <c r="A264" s="37">
        <f>+A261+1</f>
        <v>163</v>
      </c>
      <c r="B264" s="36"/>
      <c r="C264" s="89" t="s">
        <v>185</v>
      </c>
      <c r="D264" s="48">
        <v>1096053.4303604097</v>
      </c>
      <c r="E264" s="23">
        <v>1008035.2482376293</v>
      </c>
      <c r="F264" s="48">
        <v>88018.182122780359</v>
      </c>
      <c r="G264" s="141">
        <v>8.7316571793163503E-2</v>
      </c>
    </row>
    <row r="265" spans="1:7" ht="15.75" x14ac:dyDescent="0.25">
      <c r="A265" s="37">
        <f>+A264+1</f>
        <v>164</v>
      </c>
      <c r="B265" s="36"/>
      <c r="C265" s="128" t="s">
        <v>186</v>
      </c>
      <c r="D265" s="24">
        <v>0</v>
      </c>
      <c r="E265" s="93">
        <v>0</v>
      </c>
      <c r="F265" s="48">
        <v>0</v>
      </c>
      <c r="G265" s="141"/>
    </row>
    <row r="266" spans="1:7" ht="16.5" thickBot="1" x14ac:dyDescent="0.3">
      <c r="A266" s="25"/>
      <c r="B266" s="26"/>
      <c r="C266" s="27"/>
      <c r="D266" s="24"/>
      <c r="E266" s="93"/>
      <c r="F266" s="48"/>
      <c r="G266" s="141"/>
    </row>
    <row r="267" spans="1:7" ht="18.75" thickBot="1" x14ac:dyDescent="0.3">
      <c r="A267" s="166">
        <f>+A265+1</f>
        <v>165</v>
      </c>
      <c r="B267" s="178"/>
      <c r="C267" s="179" t="s">
        <v>187</v>
      </c>
      <c r="D267" s="169">
        <v>6525704.3471255256</v>
      </c>
      <c r="E267" s="170">
        <v>6517936.5697489986</v>
      </c>
      <c r="F267" s="169">
        <v>7767.7773765269667</v>
      </c>
      <c r="G267" s="236">
        <v>1.1917540610288722E-3</v>
      </c>
    </row>
    <row r="268" spans="1:7" ht="15.75" x14ac:dyDescent="0.25">
      <c r="A268" s="82"/>
      <c r="B268" s="26"/>
      <c r="C268" s="27"/>
      <c r="D268" s="24"/>
      <c r="E268" s="93"/>
      <c r="F268" s="48"/>
      <c r="G268" s="141"/>
    </row>
    <row r="269" spans="1:7" ht="15.75" x14ac:dyDescent="0.25">
      <c r="A269" s="37"/>
      <c r="B269" s="9" t="s">
        <v>188</v>
      </c>
      <c r="C269" s="27"/>
      <c r="D269" s="24"/>
      <c r="E269" s="93"/>
      <c r="F269" s="48"/>
      <c r="G269" s="141"/>
    </row>
    <row r="270" spans="1:7" ht="15.75" x14ac:dyDescent="0.25">
      <c r="A270" s="37">
        <f>+A267+1</f>
        <v>166</v>
      </c>
      <c r="B270" s="65"/>
      <c r="C270" s="27" t="str">
        <f>+C253</f>
        <v>Gross Revenue Requirement</v>
      </c>
      <c r="D270" s="181">
        <v>7621757.777485935</v>
      </c>
      <c r="E270" s="180">
        <v>7525971.817986628</v>
      </c>
      <c r="F270" s="181">
        <v>95785.959499306977</v>
      </c>
      <c r="G270" s="183">
        <v>1.2727387481093696E-2</v>
      </c>
    </row>
    <row r="271" spans="1:7" ht="15.75" x14ac:dyDescent="0.25">
      <c r="A271" s="37">
        <f>+A270+1</f>
        <v>167</v>
      </c>
      <c r="B271" s="65"/>
      <c r="C271" s="27" t="s">
        <v>189</v>
      </c>
      <c r="D271" s="181">
        <v>45463999.999999993</v>
      </c>
      <c r="E271" s="180">
        <v>44977923.076923072</v>
      </c>
      <c r="F271" s="181">
        <v>486076.92307692021</v>
      </c>
      <c r="G271" s="183">
        <v>1.0807011302981059E-2</v>
      </c>
    </row>
    <row r="272" spans="1:7" ht="15.75" x14ac:dyDescent="0.25">
      <c r="A272" s="37">
        <f>+A271+1</f>
        <v>168</v>
      </c>
      <c r="B272" s="65"/>
      <c r="C272" s="27" t="s">
        <v>190</v>
      </c>
      <c r="D272" s="55">
        <v>0.16764380119404224</v>
      </c>
      <c r="E272" s="182">
        <v>0.16732590798190938</v>
      </c>
      <c r="F272" s="183">
        <v>3.178932121328526E-4</v>
      </c>
      <c r="G272" s="183">
        <v>1.8998445367302114E-3</v>
      </c>
    </row>
    <row r="273" spans="1:7" ht="15.75" x14ac:dyDescent="0.25">
      <c r="A273" s="37">
        <f>+A272+1</f>
        <v>169</v>
      </c>
      <c r="B273" s="65"/>
      <c r="C273" s="27" t="s">
        <v>191</v>
      </c>
      <c r="D273" s="55">
        <v>0.1315944949297452</v>
      </c>
      <c r="E273" s="182">
        <v>0.1318666228283383</v>
      </c>
      <c r="F273" s="183">
        <v>-2.7212789859309972E-4</v>
      </c>
      <c r="G273" s="183">
        <v>-2.0636601799331063E-3</v>
      </c>
    </row>
    <row r="274" spans="1:7" ht="15.75" x14ac:dyDescent="0.25">
      <c r="A274" s="37">
        <f>+A273+1</f>
        <v>170</v>
      </c>
      <c r="B274" s="65"/>
      <c r="C274" s="27" t="s">
        <v>192</v>
      </c>
      <c r="D274" s="55">
        <v>4.872730360798274E-2</v>
      </c>
      <c r="E274" s="182">
        <v>4.7345226354597932E-2</v>
      </c>
      <c r="F274" s="183">
        <v>1.3820772533848086E-3</v>
      </c>
      <c r="G274" s="183">
        <v>2.9191480531396554E-2</v>
      </c>
    </row>
    <row r="275" spans="1:7" ht="15.75" x14ac:dyDescent="0.25">
      <c r="A275" s="37"/>
      <c r="B275" s="65"/>
      <c r="C275" s="27"/>
      <c r="D275" s="24"/>
      <c r="E275" s="93"/>
      <c r="F275" s="48"/>
      <c r="G275" s="141"/>
    </row>
    <row r="276" spans="1:7" ht="15.75" x14ac:dyDescent="0.25">
      <c r="A276" s="37"/>
      <c r="B276" s="9" t="s">
        <v>193</v>
      </c>
      <c r="C276" s="27"/>
      <c r="D276" s="48"/>
      <c r="E276" s="23"/>
      <c r="F276" s="48"/>
      <c r="G276" s="141"/>
    </row>
    <row r="277" spans="1:7" ht="15.75" x14ac:dyDescent="0.25">
      <c r="A277" s="37">
        <f>+A274+1</f>
        <v>171</v>
      </c>
      <c r="B277" s="65"/>
      <c r="C277" s="27" t="s">
        <v>194</v>
      </c>
      <c r="D277" s="181">
        <v>3854283.7912333272</v>
      </c>
      <c r="E277" s="180">
        <v>3724374.9490366168</v>
      </c>
      <c r="F277" s="181">
        <v>129908.84219671041</v>
      </c>
      <c r="G277" s="183">
        <v>3.4880709910884211E-2</v>
      </c>
    </row>
    <row r="278" spans="1:7" ht="15.75" x14ac:dyDescent="0.25">
      <c r="A278" s="37">
        <f>+A277+1</f>
        <v>172</v>
      </c>
      <c r="B278" s="65"/>
      <c r="C278" s="27" t="s">
        <v>195</v>
      </c>
      <c r="D278" s="160">
        <v>4048875.8435748825</v>
      </c>
      <c r="E278" s="184">
        <v>4086267.2681710445</v>
      </c>
      <c r="F278" s="181">
        <v>-37391.424596162047</v>
      </c>
      <c r="G278" s="183">
        <v>-9.1505087999047899E-3</v>
      </c>
    </row>
    <row r="279" spans="1:7" ht="15.75" x14ac:dyDescent="0.25">
      <c r="A279" s="37">
        <f>+A278+1</f>
        <v>173</v>
      </c>
      <c r="B279" s="65"/>
      <c r="C279" s="27" t="s">
        <v>196</v>
      </c>
      <c r="D279" s="181">
        <v>7903159.6348082097</v>
      </c>
      <c r="E279" s="180">
        <v>7810642.2172076609</v>
      </c>
      <c r="F279" s="181">
        <v>92517.417600548826</v>
      </c>
      <c r="G279" s="183">
        <v>1.1845046159805309E-2</v>
      </c>
    </row>
    <row r="280" spans="1:7" ht="15.75" x14ac:dyDescent="0.25">
      <c r="A280" s="37">
        <f>+A279+1</f>
        <v>174</v>
      </c>
      <c r="B280" s="65"/>
      <c r="C280" s="27" t="str">
        <f>+C271</f>
        <v>Net Transmission Plant</v>
      </c>
      <c r="D280" s="181">
        <v>45463999.999999993</v>
      </c>
      <c r="E280" s="180">
        <v>44977923.076923072</v>
      </c>
      <c r="F280" s="181">
        <v>486076.92307692021</v>
      </c>
      <c r="G280" s="183">
        <v>1.0807011302981059E-2</v>
      </c>
    </row>
    <row r="281" spans="1:7" ht="15.75" x14ac:dyDescent="0.25">
      <c r="A281" s="37">
        <f>+A280+1</f>
        <v>175</v>
      </c>
      <c r="B281" s="65"/>
      <c r="C281" s="27" t="s">
        <v>197</v>
      </c>
      <c r="D281" s="55">
        <v>0.17383335462801802</v>
      </c>
      <c r="E281" s="182">
        <v>0.17365502190596002</v>
      </c>
      <c r="F281" s="183">
        <v>1.7833272205799999E-4</v>
      </c>
      <c r="G281" s="183">
        <v>1.0269367398690785E-3</v>
      </c>
    </row>
    <row r="282" spans="1:7" ht="15.75" x14ac:dyDescent="0.25">
      <c r="A282" s="37">
        <f>+A281+1</f>
        <v>176</v>
      </c>
      <c r="B282" s="65"/>
      <c r="C282" s="27" t="s">
        <v>198</v>
      </c>
      <c r="D282" s="55">
        <v>0.13778404836372099</v>
      </c>
      <c r="E282" s="182">
        <v>0.13819573675238894</v>
      </c>
      <c r="F282" s="183">
        <v>-4.1168838866795232E-4</v>
      </c>
      <c r="G282" s="183">
        <v>-2.9790237987268129E-3</v>
      </c>
    </row>
    <row r="283" spans="1:7" ht="15.75" x14ac:dyDescent="0.25">
      <c r="A283" s="37"/>
      <c r="B283" s="65"/>
      <c r="C283" s="27"/>
      <c r="D283" s="24"/>
      <c r="E283" s="93"/>
      <c r="F283" s="48"/>
      <c r="G283" s="141"/>
    </row>
    <row r="284" spans="1:7" ht="15.75" x14ac:dyDescent="0.25">
      <c r="A284" s="37">
        <f>+A282+1</f>
        <v>177</v>
      </c>
      <c r="B284" s="65"/>
      <c r="C284" s="9" t="s">
        <v>187</v>
      </c>
      <c r="D284" s="181">
        <v>6525704.3471255256</v>
      </c>
      <c r="E284" s="180">
        <v>6517936.5697489986</v>
      </c>
      <c r="F284" s="181">
        <v>7767.7773765269667</v>
      </c>
      <c r="G284" s="183">
        <v>1.1917540610288722E-3</v>
      </c>
    </row>
    <row r="285" spans="1:7" ht="15.75" x14ac:dyDescent="0.25">
      <c r="A285" s="37">
        <f>+A284+1</f>
        <v>178</v>
      </c>
      <c r="B285" s="65"/>
      <c r="C285" s="27" t="s">
        <v>199</v>
      </c>
      <c r="D285" s="160">
        <v>-119097.22899150672</v>
      </c>
      <c r="E285" s="184">
        <v>-542653.27338322648</v>
      </c>
      <c r="F285" s="181">
        <v>423556.04439171974</v>
      </c>
      <c r="G285" s="238">
        <v>-0.78052794512970858</v>
      </c>
    </row>
    <row r="286" spans="1:7" ht="15.75" x14ac:dyDescent="0.25">
      <c r="A286" s="37">
        <f>+A285+1</f>
        <v>179</v>
      </c>
      <c r="B286" s="65"/>
      <c r="C286" s="185" t="s">
        <v>200</v>
      </c>
      <c r="D286" s="160">
        <v>0</v>
      </c>
      <c r="E286" s="184">
        <v>0</v>
      </c>
      <c r="F286" s="48">
        <v>0</v>
      </c>
      <c r="G286" s="141"/>
    </row>
    <row r="287" spans="1:7" ht="15.75" x14ac:dyDescent="0.25">
      <c r="A287" s="37">
        <f>+A286+1</f>
        <v>180</v>
      </c>
      <c r="B287" s="65"/>
      <c r="C287" s="33" t="s">
        <v>201</v>
      </c>
      <c r="D287" s="160">
        <v>0</v>
      </c>
      <c r="E287" s="184">
        <v>0</v>
      </c>
      <c r="F287" s="48">
        <v>0</v>
      </c>
      <c r="G287" s="141"/>
    </row>
    <row r="288" spans="1:7" ht="15.75" x14ac:dyDescent="0.25">
      <c r="A288" s="37">
        <f>+A287+1</f>
        <v>181</v>
      </c>
      <c r="B288" s="65"/>
      <c r="C288" s="9" t="s">
        <v>202</v>
      </c>
      <c r="D288" s="181">
        <v>6406607.118134019</v>
      </c>
      <c r="E288" s="180">
        <v>5975283.2963657724</v>
      </c>
      <c r="F288" s="119">
        <v>431323.82176824659</v>
      </c>
      <c r="G288" s="223">
        <v>7.2184664789129258E-2</v>
      </c>
    </row>
    <row r="289" spans="1:7" ht="15.75" x14ac:dyDescent="0.25">
      <c r="A289" s="37"/>
      <c r="B289" s="26"/>
      <c r="C289" s="27"/>
      <c r="D289" s="24"/>
      <c r="E289" s="93"/>
      <c r="F289" s="48"/>
      <c r="G289" s="141"/>
    </row>
    <row r="290" spans="1:7" ht="15.75" x14ac:dyDescent="0.25">
      <c r="A290" s="37"/>
      <c r="B290" s="89" t="s">
        <v>203</v>
      </c>
      <c r="C290" s="27"/>
      <c r="D290" s="24"/>
      <c r="E290" s="93"/>
      <c r="F290" s="48"/>
      <c r="G290" s="141"/>
    </row>
    <row r="291" spans="1:7" ht="15.75" x14ac:dyDescent="0.25">
      <c r="A291" s="37">
        <f>+A288+1</f>
        <v>182</v>
      </c>
      <c r="B291" s="65"/>
      <c r="C291" s="161" t="s">
        <v>204</v>
      </c>
      <c r="D291" s="91">
        <v>700000</v>
      </c>
      <c r="E291" s="186">
        <v>700000</v>
      </c>
      <c r="F291" s="119">
        <v>0</v>
      </c>
      <c r="G291" s="223">
        <v>0</v>
      </c>
    </row>
    <row r="292" spans="1:7" ht="15.75" x14ac:dyDescent="0.25">
      <c r="A292" s="64">
        <f>+A291+1</f>
        <v>183</v>
      </c>
      <c r="B292" s="33"/>
      <c r="C292" s="161" t="s">
        <v>203</v>
      </c>
      <c r="D292" s="187">
        <v>9.1522958830485983</v>
      </c>
      <c r="E292" s="188">
        <v>8.5361189948082465</v>
      </c>
      <c r="F292" s="189">
        <v>0.61617688824035177</v>
      </c>
      <c r="G292" s="223">
        <v>7.2184664789129202E-2</v>
      </c>
    </row>
    <row r="293" spans="1:7" ht="16.5" thickBot="1" x14ac:dyDescent="0.3">
      <c r="A293" s="190">
        <f>+A292+1</f>
        <v>184</v>
      </c>
      <c r="B293" s="191"/>
      <c r="C293" s="192" t="s">
        <v>205</v>
      </c>
      <c r="D293" s="202">
        <v>0.76269132358738323</v>
      </c>
      <c r="E293" s="202">
        <v>0.71134324956735384</v>
      </c>
      <c r="F293" s="202">
        <v>5.1348074020029388E-2</v>
      </c>
      <c r="G293" s="239">
        <v>7.2184664789129313E-2</v>
      </c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</vt:lpstr>
      <vt:lpstr>Colstrip</vt:lpstr>
      <vt:lpstr>Southern Intertie</vt:lpstr>
    </vt:vector>
  </TitlesOfParts>
  <Company>PUGET SOUND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Dillender, Lynn</dc:creator>
  <cp:lastModifiedBy>Dillender, Lynn</cp:lastModifiedBy>
  <dcterms:created xsi:type="dcterms:W3CDTF">2023-05-26T18:23:27Z</dcterms:created>
  <dcterms:modified xsi:type="dcterms:W3CDTF">2023-07-26T20:41:09Z</dcterms:modified>
</cp:coreProperties>
</file>